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python.xml" ContentType="application/vnd.ms-excel.pyth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vidBenaim\Dropbox\xlother\Blogging\Webinars\Apolitical\"/>
    </mc:Choice>
  </mc:AlternateContent>
  <xr:revisionPtr revIDLastSave="0" documentId="13_ncr:1_{6B2BC330-205D-4580-9BCC-D75880CA01FD}" xr6:coauthVersionLast="47" xr6:coauthVersionMax="47" xr10:uidLastSave="{00000000-0000-0000-0000-000000000000}"/>
  <bookViews>
    <workbookView xWindow="-108" yWindow="-108" windowWidth="23256" windowHeight="13896" xr2:uid="{4B2DDFDE-6760-4D61-B819-17D888404A46}"/>
  </bookViews>
  <sheets>
    <sheet name="Tables" sheetId="29" r:id="rId1"/>
    <sheet name="Copilot edit mode " sheetId="31" r:id="rId2"/>
    <sheet name="Quick wins" sheetId="11" state="hidden" r:id="rId3"/>
    <sheet name="Arrays" sheetId="8" state="hidden" r:id="rId4"/>
    <sheet name="Hidden" sheetId="16" state="hidden" r:id="rId5"/>
    <sheet name="Hidden (2)" sheetId="17" state="hidden" r:id="rId6"/>
    <sheet name="Hidden (3)" sheetId="18" state="hidden" r:id="rId7"/>
    <sheet name="Hidden (4)" sheetId="19" state="hidden" r:id="rId8"/>
    <sheet name="Dashboard" sheetId="32" r:id="rId9"/>
    <sheet name="European Leaders" sheetId="34" r:id="rId10"/>
  </sheets>
  <externalReferences>
    <externalReference r:id="rId11"/>
  </externalReferences>
  <definedNames>
    <definedName name="_xlnm._FilterDatabase" localSheetId="2" hidden="1">'Quick wins'!$F$12:$F$15</definedName>
    <definedName name="_xlnm._FilterDatabase" localSheetId="0" hidden="1">Tables!$A$3:$H$24</definedName>
    <definedName name="CountUnique">_xlfn.LAMBDA(_xlpm.Range,COUNT(_xlfn.UNIQUE(_xlpm.Range)))</definedName>
    <definedName name="DISTINCTCOUNT">_xlfn.LAMBDA(_xlpm.Range,COUNTA(_xlfn.UNIQUE(_xlpm.Range)))</definedName>
    <definedName name="Sampling_status">[1]Control_sheet!$A$2:$A$9</definedName>
    <definedName name="TextClea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29" l="1"/>
  <c r="K9" i="29"/>
  <c r="I14" i="32"/>
  <c r="I13" i="32"/>
  <c r="F15" i="32"/>
  <c r="F14" i="32"/>
  <c r="F13" i="32"/>
  <c r="C16" i="32"/>
  <c r="C15" i="32"/>
  <c r="C14" i="32"/>
  <c r="C13" i="32"/>
  <c r="E7" i="32"/>
  <c r="D7" i="32"/>
  <c r="C7" i="32"/>
  <c r="B7" i="32"/>
  <c r="I4" i="29"/>
  <c r="I5" i="29"/>
  <c r="I6" i="29"/>
  <c r="I7" i="29"/>
  <c r="I8" i="29"/>
  <c r="I9" i="29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24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F4" i="29"/>
  <c r="I8" i="31"/>
  <c r="I9" i="31"/>
  <c r="I10" i="31"/>
  <c r="I13" i="31"/>
  <c r="I15" i="31"/>
  <c r="I16" i="31"/>
  <c r="I17" i="31"/>
  <c r="I7" i="31"/>
  <c r="I12" i="31"/>
  <c r="I14" i="31"/>
  <c r="I4" i="31"/>
  <c r="I5" i="31"/>
  <c r="I6" i="31"/>
  <c r="I11" i="31"/>
  <c r="I18" i="31"/>
  <c r="A36" i="29" l="1" a="1"/>
  <c r="A36" i="29" s="1"/>
  <c r="H5" i="8" a="1"/>
  <c r="I56" i="29" l="1"/>
  <c r="I58" i="29"/>
  <c r="I52" i="29"/>
  <c r="I44" i="29"/>
  <c r="I40" i="29"/>
  <c r="I49" i="29"/>
  <c r="I57" i="29"/>
  <c r="I45" i="29"/>
  <c r="I37" i="29"/>
  <c r="I53" i="29"/>
  <c r="I46" i="29"/>
  <c r="I43" i="29"/>
  <c r="I47" i="29"/>
  <c r="I42" i="29"/>
  <c r="I48" i="29"/>
  <c r="I41" i="29"/>
  <c r="I51" i="29"/>
  <c r="I54" i="29"/>
  <c r="I39" i="29"/>
  <c r="I55" i="29"/>
  <c r="I38" i="29"/>
  <c r="I50" i="29"/>
  <c r="H5" i="8"/>
  <c r="B2" i="11" l="1" a="1"/>
  <c r="B2" i="11" s="1"/>
  <c r="B2" i="8" a="1"/>
  <c r="B2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tc={0865CD24-FE95-44EC-9751-709BBF5A9B51}</author>
    <author>tc={7F7509A7-77BF-4B87-A7DF-7D172187299A}</author>
    <author>tc={46F41A82-ED6F-4B66-9DFA-56B5B8865298}</author>
    <author>tc={9A4AB690-AEDC-4007-8A2F-5CBE1CAC452A}</author>
    <author>tc={25864684-E664-41AD-9D54-DADC4282CB1F}</author>
    <author>tc={77E903CF-4028-448F-90F2-F347A6AA2258}</author>
    <author>tc={9783DB97-107E-487C-B0BA-F336B9C63AA4}</author>
    <author>tc={55280556-EC8D-4C37-8277-6F787579C624}</author>
    <author>tc={CA4DF4A8-493C-4816-B0DE-4C54B7714749}</author>
    <author>tc={CD69DC2A-7F3A-4A82-8E69-6A18850AEAAD}</author>
    <author>tc={82CADA7E-5DB9-4F2A-B9EF-49BF8CECBC66}</author>
    <author>tc={17C65408-AE00-4708-AD5D-D9C7DEA92FF8}</author>
    <author>tc={2E6B2D5B-6035-45D4-AC19-E63E28141683}</author>
    <author>tc={BC8F92E7-08FD-4CA4-A542-D631B47270E6}</author>
    <author>tc={79B7B769-AF4C-4F65-85AA-4F7F387F2901}</author>
  </authors>
  <commentList>
    <comment ref="A4" authorId="0" shapeId="0" xr:uid="{0865CD24-FE95-44EC-9751-709BBF5A9B51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'MancheSTer' to 'Manchester' - fixed casing</t>
      </text>
    </comment>
    <comment ref="E5" authorId="1" shapeId="0" xr:uid="{7F7509A7-77BF-4B87-A7DF-7D172187299A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'M' to 'Male' - standardised gender</t>
      </text>
    </comment>
    <comment ref="A6" authorId="2" shapeId="0" xr:uid="{46F41A82-ED6F-4B66-9DFA-56B5B8865298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'MancheSTer' to 'Manchester' - fixed casing</t>
      </text>
    </comment>
    <comment ref="B6" authorId="3" shapeId="0" xr:uid="{9A4AB690-AEDC-4007-8A2F-5CBE1CAC452A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'Bratney Spears' to 'Britney Spears' - fixed spelling</t>
      </text>
    </comment>
    <comment ref="D6" authorId="4" shapeId="0" xr:uid="{25864684-E664-41AD-9D54-DADC4282CB1F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'141o00' to '141000' - fixed typo (letter 'o' instead of '0')</t>
      </text>
    </comment>
    <comment ref="E6" authorId="5" shapeId="0" xr:uid="{77E903CF-4028-448F-90F2-F347A6AA2258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'Woman' to 'Female' - standardised gender</t>
      </text>
    </comment>
    <comment ref="G6" authorId="6" shapeId="0" xr:uid="{9783DB97-107E-487C-B0BA-F336B9C63AA4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'Danceurs' to 'Danseurs' - corrected spelling</t>
      </text>
    </comment>
    <comment ref="A7" authorId="7" shapeId="0" xr:uid="{55280556-EC8D-4C37-8277-6F787579C624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'GlasgOW' to 'Glasgow' - fixed casing</t>
      </text>
    </comment>
    <comment ref="A8" authorId="8" shapeId="0" xr:uid="{CA4DF4A8-493C-4816-B0DE-4C54B7714749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'glasgow' to 'Glasgow' - fixed casing</t>
      </text>
    </comment>
    <comment ref="A9" authorId="9" shapeId="0" xr:uid="{CD69DC2A-7F3A-4A82-8E69-6A18850AEAAD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'GlasgOw' to 'Glasgow' - fixed casing</t>
      </text>
    </comment>
    <comment ref="D9" authorId="10" shapeId="0" xr:uid="{82CADA7E-5DB9-4F2A-B9EF-49BF8CECBC66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'720o0' to '72000' - fixed typo (letter 'o' instead of '0')</t>
      </text>
    </comment>
    <comment ref="D13" authorId="11" shapeId="0" xr:uid="{17C65408-AE00-4708-AD5D-D9C7DEA92FF8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'3 42000' to '342000' - removed space</t>
      </text>
    </comment>
    <comment ref="D15" authorId="12" shapeId="0" xr:uid="{2E6B2D5B-6035-45D4-AC19-E63E28141683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'574 000' to '574000' - removed space</t>
      </text>
    </comment>
    <comment ref="A16" authorId="13" shapeId="0" xr:uid="{BC8F92E7-08FD-4CA4-A542-D631B47270E6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'PARis' to 'Paris' - fixed casing</t>
      </text>
    </comment>
    <comment ref="D17" authorId="14" shapeId="0" xr:uid="{79B7B769-AF4C-4F65-85AA-4F7F387F2901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from '756 000' to '756000' - removed space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<sst xmlns="http://schemas.openxmlformats.org/spreadsheetml/2006/main" count="382" uniqueCount="170">
  <si>
    <t>VSTACK</t>
  </si>
  <si>
    <t>Cambodia</t>
  </si>
  <si>
    <t>Thailand</t>
  </si>
  <si>
    <t>Laos</t>
  </si>
  <si>
    <t>Myanmar</t>
  </si>
  <si>
    <t>Malaysia</t>
  </si>
  <si>
    <t>Singapore</t>
  </si>
  <si>
    <t>Country</t>
  </si>
  <si>
    <t>Farming</t>
  </si>
  <si>
    <t>Focus</t>
  </si>
  <si>
    <t>Sales</t>
  </si>
  <si>
    <t>Province</t>
  </si>
  <si>
    <t>Clients</t>
  </si>
  <si>
    <t>Unique "Focus"</t>
  </si>
  <si>
    <t>Design</t>
  </si>
  <si>
    <t>Tourism</t>
  </si>
  <si>
    <t>China</t>
  </si>
  <si>
    <t>Industry</t>
  </si>
  <si>
    <t>Indonesia</t>
  </si>
  <si>
    <t>Transpose</t>
  </si>
  <si>
    <t>ARRAYTOTEXT</t>
  </si>
  <si>
    <t>TEXTJOIN</t>
  </si>
  <si>
    <t>Count + unique</t>
  </si>
  <si>
    <t>USA</t>
  </si>
  <si>
    <t>Canada</t>
  </si>
  <si>
    <t>Mexico</t>
  </si>
  <si>
    <t>SORT (Unique)</t>
  </si>
  <si>
    <t>TRANSLATE</t>
  </si>
  <si>
    <t>City</t>
  </si>
  <si>
    <t>Singer</t>
  </si>
  <si>
    <t>US Date</t>
  </si>
  <si>
    <t>Satisfaction</t>
  </si>
  <si>
    <t>Extras</t>
  </si>
  <si>
    <t>London</t>
  </si>
  <si>
    <t>Britney Spears</t>
  </si>
  <si>
    <t>High</t>
  </si>
  <si>
    <t>Low</t>
  </si>
  <si>
    <t>Manchester</t>
  </si>
  <si>
    <t>Glasgow</t>
  </si>
  <si>
    <t>Med</t>
  </si>
  <si>
    <t>Picture in cell</t>
  </si>
  <si>
    <t>Format painter</t>
  </si>
  <si>
    <t>Extra text</t>
  </si>
  <si>
    <t>Gender</t>
  </si>
  <si>
    <t>Comments</t>
  </si>
  <si>
    <t>Male</t>
  </si>
  <si>
    <t>How did the mic break?</t>
  </si>
  <si>
    <t>Beyonce</t>
  </si>
  <si>
    <t>Female</t>
  </si>
  <si>
    <t>Long wait</t>
  </si>
  <si>
    <t>Rainy</t>
  </si>
  <si>
    <t>Ref</t>
  </si>
  <si>
    <t>Movie</t>
  </si>
  <si>
    <t>Cinema</t>
  </si>
  <si>
    <t>Boys</t>
  </si>
  <si>
    <t>Men</t>
  </si>
  <si>
    <t>Males</t>
  </si>
  <si>
    <t>Girls</t>
  </si>
  <si>
    <t>Women</t>
  </si>
  <si>
    <t>Clear formats</t>
  </si>
  <si>
    <t>Sorya</t>
  </si>
  <si>
    <t>Make your data into a Table</t>
  </si>
  <si>
    <t>Create a yellow table</t>
  </si>
  <si>
    <t>Untick "banded rows"</t>
  </si>
  <si>
    <t>Aeon</t>
  </si>
  <si>
    <t>Scroll down! &amp; see freeze panes.</t>
  </si>
  <si>
    <t>Add females column &amp; calculate (Girls + Women)</t>
  </si>
  <si>
    <t>Create SUM formula for total girls</t>
  </si>
  <si>
    <t>Rename the table to Movie_Data</t>
  </si>
  <si>
    <t>Scary Movie 6</t>
  </si>
  <si>
    <t>Masters of the Universe</t>
  </si>
  <si>
    <t>Power Ballad</t>
  </si>
  <si>
    <t>Disclosure Day</t>
  </si>
  <si>
    <t>The Furious</t>
  </si>
  <si>
    <t>Toy Story 5</t>
  </si>
  <si>
    <t>The Death of Robin Hood</t>
  </si>
  <si>
    <t>Supergirl</t>
  </si>
  <si>
    <t>Jackass: Best And Last</t>
  </si>
  <si>
    <t>The Invite</t>
  </si>
  <si>
    <t>Couture</t>
  </si>
  <si>
    <t>Girls Like Girls</t>
  </si>
  <si>
    <t>Galaxy</t>
  </si>
  <si>
    <t>Regal</t>
  </si>
  <si>
    <t>IMAX Central</t>
  </si>
  <si>
    <t>Table exercises</t>
  </si>
  <si>
    <t>Formula exercises</t>
  </si>
  <si>
    <t>Combine tables with VSTACK</t>
  </si>
  <si>
    <t>Aon</t>
  </si>
  <si>
    <t>Price</t>
  </si>
  <si>
    <t>Use XLOOKUP to get price</t>
  </si>
  <si>
    <t>Females</t>
  </si>
  <si>
    <t>Extra</t>
  </si>
  <si>
    <t>Paris</t>
  </si>
  <si>
    <t>Cleaning Steps</t>
  </si>
  <si>
    <t>1. Fixed city casing (e.g., MancheSTer → Manchester)</t>
  </si>
  <si>
    <t>2. Standardised Gender (Woman → Female, M → Male)</t>
  </si>
  <si>
    <t>3. Fixed Sales typos (141o00 → 141000, spaces removed)</t>
  </si>
  <si>
    <t>4. Corrected spelling (Danceurs → Danseurs)</t>
  </si>
  <si>
    <t>5. Note: 'Bratney Spears' may be a typo for 'Britney Spears'</t>
  </si>
  <si>
    <t>Opening act</t>
  </si>
  <si>
    <t>Intermission</t>
  </si>
  <si>
    <t>Dancers</t>
  </si>
  <si>
    <t>No backup</t>
  </si>
  <si>
    <t>Concert Sales Dashboard</t>
  </si>
  <si>
    <t>Key Metrics</t>
  </si>
  <si>
    <t>Total Sales</t>
  </si>
  <si>
    <t>Average Sales</t>
  </si>
  <si>
    <t>Total Events</t>
  </si>
  <si>
    <t>Unique Cities</t>
  </si>
  <si>
    <t>Sales by City</t>
  </si>
  <si>
    <t>Satisfaction Breakdown</t>
  </si>
  <si>
    <t>Level</t>
  </si>
  <si>
    <t>Count</t>
  </si>
  <si>
    <t>Gender Breakdown</t>
  </si>
  <si>
    <t>Rank</t>
  </si>
  <si>
    <t>Head of State</t>
  </si>
  <si>
    <t>Role</t>
  </si>
  <si>
    <t>Age (approx.)</t>
  </si>
  <si>
    <t>Email Address</t>
  </si>
  <si>
    <t>Marital Status</t>
  </si>
  <si>
    <t>Germany</t>
  </si>
  <si>
    <t>Frank-Walter Steinmeier</t>
  </si>
  <si>
    <t>President</t>
  </si>
  <si>
    <t>Not publicly available</t>
  </si>
  <si>
    <t>Married</t>
  </si>
  <si>
    <t>France</t>
  </si>
  <si>
    <t>Emmanuel Macron</t>
  </si>
  <si>
    <t>United Kingdom</t>
  </si>
  <si>
    <t>King Charles III</t>
  </si>
  <si>
    <t>Monarch</t>
  </si>
  <si>
    <t>Italy</t>
  </si>
  <si>
    <t>Sergio Mattarella</t>
  </si>
  <si>
    <t>Widowed</t>
  </si>
  <si>
    <t>Spain</t>
  </si>
  <si>
    <t>King Felipe VI</t>
  </si>
  <si>
    <t>Poland</t>
  </si>
  <si>
    <t>Karol Nawrocki</t>
  </si>
  <si>
    <t>Romania</t>
  </si>
  <si>
    <t>Nicușor Dan</t>
  </si>
  <si>
    <t>Netherlands</t>
  </si>
  <si>
    <t>King Willem-Alexander</t>
  </si>
  <si>
    <t>Belgium</t>
  </si>
  <si>
    <t>King Philippe</t>
  </si>
  <si>
    <t>Greece</t>
  </si>
  <si>
    <t>Konstantinos Tasoulas</t>
  </si>
  <si>
    <t>Unknown</t>
  </si>
  <si>
    <t>Czech Republic</t>
  </si>
  <si>
    <t>Petr Pavel</t>
  </si>
  <si>
    <t>Portugal</t>
  </si>
  <si>
    <t>António José Seguro</t>
  </si>
  <si>
    <t>Sweden</t>
  </si>
  <si>
    <t>King Carl XVI Gustaf</t>
  </si>
  <si>
    <t>Hungary</t>
  </si>
  <si>
    <t>Tamás Sulyok</t>
  </si>
  <si>
    <t>Austria</t>
  </si>
  <si>
    <t>Alexander Van der Bellen</t>
  </si>
  <si>
    <t>Bulgaria</t>
  </si>
  <si>
    <t>Iliana Iotova</t>
  </si>
  <si>
    <t>President (Acting)</t>
  </si>
  <si>
    <t>Denmark</t>
  </si>
  <si>
    <t>King Frederik X</t>
  </si>
  <si>
    <t>Finland</t>
  </si>
  <si>
    <t>Alexander Stubb</t>
  </si>
  <si>
    <t>Norway</t>
  </si>
  <si>
    <t>King Harald V</t>
  </si>
  <si>
    <t>Ireland</t>
  </si>
  <si>
    <t>Catherine Connolly</t>
  </si>
  <si>
    <t>Note: Email addresses for heads of state are not publicly available for security reasons. Ages are approximate as of June 2026. Some marital status information is unavailable.</t>
  </si>
  <si>
    <t>Make this into a table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</si>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</sst>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20"/>
      <color rgb="FF1F4E7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FDA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D7D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quotePrefix="1"/>
    <xf numFmtId="0" fontId="2" fillId="2" borderId="1" xfId="2" applyFont="1" applyBorder="1" applyAlignment="1">
      <alignment wrapText="1"/>
    </xf>
    <xf numFmtId="0" fontId="2" fillId="3" borderId="0" xfId="3" applyFont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3" xfId="2" applyFont="1" applyBorder="1" applyAlignment="1">
      <alignment wrapText="1"/>
    </xf>
    <xf numFmtId="0" fontId="2" fillId="2" borderId="4" xfId="2" applyFont="1" applyBorder="1" applyAlignment="1">
      <alignment wrapText="1"/>
    </xf>
    <xf numFmtId="0" fontId="2" fillId="2" borderId="5" xfId="2" applyFont="1" applyBorder="1" applyAlignment="1">
      <alignment wrapText="1"/>
    </xf>
    <xf numFmtId="0" fontId="2" fillId="2" borderId="0" xfId="2" applyFont="1" applyBorder="1" applyAlignment="1">
      <alignment wrapText="1"/>
    </xf>
    <xf numFmtId="0" fontId="0" fillId="5" borderId="0" xfId="0" applyFill="1"/>
    <xf numFmtId="0" fontId="0" fillId="5" borderId="0" xfId="0" applyFill="1" applyAlignment="1">
      <alignment wrapText="1"/>
    </xf>
    <xf numFmtId="0" fontId="7" fillId="0" borderId="9" xfId="0" applyFont="1" applyBorder="1"/>
    <xf numFmtId="0" fontId="7" fillId="0" borderId="0" xfId="0" applyFont="1"/>
    <xf numFmtId="15" fontId="0" fillId="0" borderId="0" xfId="0" applyNumberFormat="1"/>
    <xf numFmtId="37" fontId="7" fillId="0" borderId="0" xfId="0" applyNumberFormat="1" applyFont="1"/>
    <xf numFmtId="37" fontId="0" fillId="0" borderId="0" xfId="0" applyNumberFormat="1"/>
    <xf numFmtId="0" fontId="8" fillId="6" borderId="0" xfId="0" applyFont="1" applyFill="1"/>
    <xf numFmtId="0" fontId="6" fillId="5" borderId="15" xfId="0" applyFont="1" applyFill="1" applyBorder="1"/>
    <xf numFmtId="0" fontId="6" fillId="5" borderId="16" xfId="0" applyFont="1" applyFill="1" applyBorder="1"/>
    <xf numFmtId="0" fontId="0" fillId="7" borderId="0" xfId="0" applyFill="1"/>
    <xf numFmtId="0" fontId="7" fillId="8" borderId="9" xfId="0" applyFont="1" applyFill="1" applyBorder="1"/>
    <xf numFmtId="0" fontId="9" fillId="0" borderId="0" xfId="0" applyFont="1"/>
    <xf numFmtId="0" fontId="0" fillId="4" borderId="0" xfId="0" applyFill="1"/>
    <xf numFmtId="0" fontId="0" fillId="5" borderId="1" xfId="0" applyFill="1" applyBorder="1"/>
    <xf numFmtId="0" fontId="1" fillId="0" borderId="15" xfId="0" applyFont="1" applyBorder="1"/>
    <xf numFmtId="0" fontId="1" fillId="0" borderId="2" xfId="0" applyFont="1" applyBorder="1"/>
    <xf numFmtId="0" fontId="0" fillId="0" borderId="9" xfId="0" applyBorder="1"/>
    <xf numFmtId="4" fontId="0" fillId="0" borderId="10" xfId="0" applyNumberFormat="1" applyBorder="1"/>
    <xf numFmtId="0" fontId="0" fillId="0" borderId="11" xfId="0" applyBorder="1"/>
    <xf numFmtId="4" fontId="0" fillId="0" borderId="12" xfId="0" applyNumberFormat="1" applyBorder="1"/>
    <xf numFmtId="0" fontId="6" fillId="5" borderId="0" xfId="0" applyFont="1" applyFill="1"/>
    <xf numFmtId="0" fontId="10" fillId="0" borderId="0" xfId="0" applyFont="1"/>
    <xf numFmtId="0" fontId="11" fillId="0" borderId="0" xfId="0" applyFont="1"/>
    <xf numFmtId="0" fontId="12" fillId="9" borderId="0" xfId="0" applyFont="1" applyFill="1"/>
    <xf numFmtId="3" fontId="13" fillId="0" borderId="17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2" fillId="9" borderId="18" xfId="0" applyFont="1" applyFill="1" applyBorder="1"/>
    <xf numFmtId="0" fontId="12" fillId="9" borderId="13" xfId="0" applyFont="1" applyFill="1" applyBorder="1"/>
    <xf numFmtId="3" fontId="13" fillId="0" borderId="11" xfId="0" applyNumberFormat="1" applyFont="1" applyBorder="1" applyAlignment="1">
      <alignment horizontal="center"/>
    </xf>
    <xf numFmtId="0" fontId="12" fillId="9" borderId="14" xfId="0" applyFont="1" applyFill="1" applyBorder="1"/>
    <xf numFmtId="0" fontId="13" fillId="0" borderId="12" xfId="0" applyFont="1" applyBorder="1" applyAlignment="1">
      <alignment horizontal="center"/>
    </xf>
    <xf numFmtId="0" fontId="12" fillId="9" borderId="1" xfId="0" applyFont="1" applyFill="1" applyBorder="1"/>
    <xf numFmtId="3" fontId="0" fillId="0" borderId="1" xfId="0" applyNumberFormat="1" applyBorder="1"/>
    <xf numFmtId="0" fontId="12" fillId="10" borderId="1" xfId="0" applyFont="1" applyFill="1" applyBorder="1"/>
    <xf numFmtId="0" fontId="12" fillId="11" borderId="1" xfId="0" applyFont="1" applyFill="1" applyBorder="1"/>
    <xf numFmtId="0" fontId="14" fillId="0" borderId="0" xfId="0" applyFont="1"/>
  </cellXfs>
  <cellStyles count="4">
    <cellStyle name="Accent1" xfId="2" builtinId="29"/>
    <cellStyle name="Accent2" xfId="3" builtinId="33"/>
    <cellStyle name="Hyperlink 2" xfId="1" xr:uid="{8558EB40-A23C-4172-BAE9-692A61A92D55}"/>
    <cellStyle name="Normal" xfId="0" builtinId="0"/>
  </cellStyles>
  <dxfs count="2">
    <dxf>
      <font>
        <color rgb="FF9C6500"/>
      </font>
      <fill>
        <patternFill>
          <bgColor rgb="FFFFEB9C"/>
        </patternFill>
      </fill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microsoft.com/office/2023/09/relationships/Python" Target="pyth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City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Dashboard!$C$12</c:f>
              <c:strCache>
                <c:ptCount val="1"/>
                <c:pt idx="0">
                  <c:v>Total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Dashboard!$B$13:$B$16</c:f>
              <c:strCache>
                <c:ptCount val="4"/>
                <c:pt idx="0">
                  <c:v>Glasgow</c:v>
                </c:pt>
                <c:pt idx="1">
                  <c:v>London</c:v>
                </c:pt>
                <c:pt idx="2">
                  <c:v>Manchester</c:v>
                </c:pt>
                <c:pt idx="3">
                  <c:v>Paris</c:v>
                </c:pt>
              </c:strCache>
            </c:strRef>
          </c:cat>
          <c:val>
            <c:numRef>
              <c:f>Dashboard!$C$13:$C$16</c:f>
              <c:numCache>
                <c:formatCode>#,##0</c:formatCode>
                <c:ptCount val="4"/>
                <c:pt idx="0">
                  <c:v>3454000</c:v>
                </c:pt>
                <c:pt idx="1">
                  <c:v>1095000</c:v>
                </c:pt>
                <c:pt idx="2">
                  <c:v>960000</c:v>
                </c:pt>
                <c:pt idx="3">
                  <c:v>368000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2-4130-89D8-1CD33ADDA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9941088"/>
        <c:axId val="2049934368"/>
      </c:barChart>
      <c:catAx>
        <c:axId val="204994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934368"/>
        <c:crosses val="autoZero"/>
        <c:auto val="1"/>
        <c:lblAlgn val="ctr"/>
        <c:lblOffset val="100"/>
        <c:noMultiLvlLbl val="0"/>
      </c:catAx>
      <c:valAx>
        <c:axId val="204993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9941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Satisfaction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Dashboard!$F$12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AD-4D2D-99AE-64A764770DB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AD-4D2D-99AE-64A764770DB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CAD-4D2D-99AE-64A764770DB9}"/>
              </c:ext>
            </c:extLst>
          </c:dPt>
          <c:cat>
            <c:strRef>
              <c:f>Dashboard!$E$13:$E$15</c:f>
              <c:strCache>
                <c:ptCount val="3"/>
                <c:pt idx="0">
                  <c:v>High</c:v>
                </c:pt>
                <c:pt idx="1">
                  <c:v>Med</c:v>
                </c:pt>
                <c:pt idx="2">
                  <c:v>Low</c:v>
                </c:pt>
              </c:strCache>
            </c:strRef>
          </c:cat>
          <c:val>
            <c:numRef>
              <c:f>Dashboard!$F$13:$F$15</c:f>
              <c:numCache>
                <c:formatCode>General</c:formatCode>
                <c:ptCount val="3"/>
                <c:pt idx="0">
                  <c:v>4</c:v>
                </c:pt>
                <c:pt idx="1">
                  <c:v>3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70-4B8B-BE78-58CD0E1CF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Gender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Dashboard!$I$12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40-4FFE-AD9A-697C1C9EB6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40-4FFE-AD9A-697C1C9EB64B}"/>
              </c:ext>
            </c:extLst>
          </c:dPt>
          <c:cat>
            <c:strRef>
              <c:f>Dashboard!$H$13:$H$14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Dashboard!$I$13:$I$14</c:f>
              <c:numCache>
                <c:formatCode>General</c:formatCode>
                <c:ptCount val="2"/>
                <c:pt idx="0">
                  <c:v>8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1C-4E58-819F-2CE9160E8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225014</xdr:colOff>
      <xdr:row>5</xdr:row>
      <xdr:rowOff>57375</xdr:rowOff>
    </xdr:from>
    <xdr:to>
      <xdr:col>2</xdr:col>
      <xdr:colOff>98199</xdr:colOff>
      <xdr:row>6</xdr:row>
      <xdr:rowOff>91440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68561"/>
        <a:stretch>
          <a:fillRect/>
        </a:stretch>
      </xdr:blipFill>
      <xdr:spPr>
        <a:xfrm>
          <a:off x="636494" y="971775"/>
          <a:ext cx="802825" cy="216945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213361</xdr:colOff>
      <xdr:row>3</xdr:row>
      <xdr:rowOff>167640</xdr:rowOff>
    </xdr:from>
    <xdr:to>
      <xdr:col>2</xdr:col>
      <xdr:colOff>243841</xdr:colOff>
      <xdr:row>5</xdr:row>
      <xdr:rowOff>64477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EF47C4-BA96-0CD9-F2F5-AF81C821A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1" y="716280"/>
          <a:ext cx="960120" cy="262597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4</xdr:row>
      <xdr:rowOff>121920</xdr:rowOff>
    </xdr:from>
    <xdr:to>
      <xdr:col>2</xdr:col>
      <xdr:colOff>504825</xdr:colOff>
      <xdr:row>7</xdr:row>
      <xdr:rowOff>144780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6A95B84-A524-212E-0DF3-E76AFD9D98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6349" t="10714"/>
        <a:stretch/>
      </xdr:blipFill>
      <xdr:spPr>
        <a:xfrm>
          <a:off x="1242060" y="853440"/>
          <a:ext cx="382905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4</xdr:col>
      <xdr:colOff>0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4876D9-1D83-C5C6-615E-2B5EA29BED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17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D31D6D-6AE5-2251-48A0-BCA47565F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17</xdr:row>
      <xdr:rowOff>0</xdr:rowOff>
    </xdr:from>
    <xdr:to>
      <xdr:col>10</xdr:col>
      <xdr:colOff>0</xdr:colOff>
      <xdr:row>30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33161F-3489-60D9-0A62-A7FC54DC5A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/Dropbox/Xlother/JLC%20shared%20folder/JLC%20docs%20for%20datamodel/PB's/Cleand%20up%201601%20PB.xlsx" TargetMode="External"/><Relationship Id="rId1" Type="http://schemas.openxmlformats.org/officeDocument/2006/relationships/externalLinkPath" Target="/Users/User/Dropbox/Xlother/JLC%20shared%20folder/JLC%20docs%20for%20datamodel/PB's/Cleand%20up%201601%20P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601"/>
      <sheetName val="Daily_Fabric_Knit_receive"/>
      <sheetName val="Daily_Fabric_Woven_receive"/>
      <sheetName val="Daily_production_figure"/>
      <sheetName val="Daily_packing_figure"/>
      <sheetName val="Sheet2"/>
      <sheetName val="estimate_output"/>
      <sheetName val="Sheet3"/>
      <sheetName val="Control_sheet"/>
      <sheetName val="Legend"/>
      <sheetName val="Sheet1"/>
      <sheetName val="Table examp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HK</v>
          </cell>
        </row>
        <row r="3">
          <cell r="A3" t="str">
            <v>APP</v>
          </cell>
        </row>
        <row r="4">
          <cell r="A4" t="str">
            <v>Re-work</v>
          </cell>
        </row>
        <row r="5">
          <cell r="A5"/>
        </row>
        <row r="6">
          <cell r="A6"/>
        </row>
        <row r="7">
          <cell r="A7"/>
        </row>
        <row r="8">
          <cell r="A8"/>
        </row>
        <row r="9">
          <cell r="A9"/>
        </row>
      </sheetData>
      <sheetData sheetId="9"/>
      <sheetData sheetId="10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avid Benaim" id="{58C3529F-24D5-4B27-B6E8-1B276FA08F44}" userId="S::david@xlconsulting-asia.com::d032a444-d06d-4065-97be-f9df4be6997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E495C5-A35B-446C-914E-D03CF178A349}" name="Movie_Data" displayName="Movie_Data" ref="A3:I24" totalsRowShown="0">
  <autoFilter ref="A3:I24" xr:uid="{DEE495C5-A35B-446C-914E-D03CF178A349}"/>
  <tableColumns count="9">
    <tableColumn id="1" xr3:uid="{64373F22-8516-4461-8D97-74ED72BE1ACD}" name="Ref"/>
    <tableColumn id="2" xr3:uid="{28E0D489-E934-4297-AC26-6CA0CD058EC7}" name="Movie"/>
    <tableColumn id="3" xr3:uid="{D8FE331C-B33E-4890-97EE-FAFDF45DD5F5}" name="Cinema"/>
    <tableColumn id="4" xr3:uid="{58561696-491F-45BE-8D43-18104F97ADCA}" name="Boys"/>
    <tableColumn id="5" xr3:uid="{31E1C74D-3CC1-43A7-9E7F-3B897CE7D7B5}" name="Men"/>
    <tableColumn id="6" xr3:uid="{D3B35A9C-F155-4931-BADE-5D557E6030DB}" name="Males">
      <calculatedColumnFormula>SUM(D4:E4)</calculatedColumnFormula>
    </tableColumn>
    <tableColumn id="7" xr3:uid="{17D156A7-4CB4-4315-8780-511C8E3AE562}" name="Girls"/>
    <tableColumn id="8" xr3:uid="{F75E84A6-2607-49CA-8419-13E734BDEF27}" name="Women"/>
    <tableColumn id="9" xr3:uid="{7B54079E-1715-4917-817D-4E9F32AF5CF1}" name="Females" dataDxfId="1">
      <calculatedColumnFormula>Movie_Data[[#This Row],[Girls]]+Movie_Data[[#This Row],[Women]]</calculatedColumnFormula>
    </tableColumn>
  </tableColumns>
  <tableStyleInfo name="TableStyleMedium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325CD6-AB71-44A0-9D50-C7A87EE40B81}" name="Table2" displayName="Table2" ref="K14:K25" totalsRowShown="0">
  <autoFilter ref="K14:K25" xr:uid="{C7325CD6-AB71-44A0-9D50-C7A87EE40B81}"/>
  <tableColumns count="1">
    <tableColumn id="1" xr3:uid="{82D4616A-57B7-4155-A90C-AB2A9080EFEE}" name="Girl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" dT="2026-06-16T13:17:07.90" personId="{58C3529F-24D5-4B27-B6E8-1B276FA08F44}" id="{0865CD24-FE95-44EC-9751-709BBF5A9B51}">
    <text>Changed from 'MancheSTer' to 'Manchester' - fixed casing</text>
  </threadedComment>
  <threadedComment ref="E5" dT="2026-06-16T13:17:07.91" personId="{58C3529F-24D5-4B27-B6E8-1B276FA08F44}" id="{7F7509A7-77BF-4B87-A7DF-7D172187299A}">
    <text>Changed from 'M' to 'Male' - standardised gender</text>
  </threadedComment>
  <threadedComment ref="A6" dT="2026-06-16T13:17:07.91" personId="{58C3529F-24D5-4B27-B6E8-1B276FA08F44}" id="{46F41A82-ED6F-4B66-9DFA-56B5B8865298}">
    <text>Changed from 'MancheSTer' to 'Manchester' - fixed casing</text>
  </threadedComment>
  <threadedComment ref="B6" dT="2026-06-16T13:18:08.63" personId="{58C3529F-24D5-4B27-B6E8-1B276FA08F44}" id="{9A4AB690-AEDC-4007-8A2F-5CBE1CAC452A}">
    <text>Changed from 'Bratney Spears' to 'Britney Spears' - fixed spelling</text>
  </threadedComment>
  <threadedComment ref="D6" dT="2026-06-16T13:17:07.92" personId="{58C3529F-24D5-4B27-B6E8-1B276FA08F44}" id="{25864684-E664-41AD-9D54-DADC4282CB1F}">
    <text>Changed from '141o00' to '141000' - fixed typo (letter 'o' instead of '0')</text>
  </threadedComment>
  <threadedComment ref="E6" dT="2026-06-16T13:17:07.92" personId="{58C3529F-24D5-4B27-B6E8-1B276FA08F44}" id="{77E903CF-4028-448F-90F2-F347A6AA2258}">
    <text>Changed from 'Woman' to 'Female' - standardised gender</text>
  </threadedComment>
  <threadedComment ref="G6" dT="2026-06-16T13:17:07.93" personId="{58C3529F-24D5-4B27-B6E8-1B276FA08F44}" id="{9783DB97-107E-487C-B0BA-F336B9C63AA4}">
    <text>Changed from 'Danceurs' to 'Danseurs' - corrected spelling</text>
  </threadedComment>
  <threadedComment ref="A7" dT="2026-06-16T13:17:07.94" personId="{58C3529F-24D5-4B27-B6E8-1B276FA08F44}" id="{55280556-EC8D-4C37-8277-6F787579C624}">
    <text>Changed from 'GlasgOW' to 'Glasgow' - fixed casing</text>
  </threadedComment>
  <threadedComment ref="A8" dT="2026-06-16T13:17:07.95" personId="{58C3529F-24D5-4B27-B6E8-1B276FA08F44}" id="{CA4DF4A8-493C-4816-B0DE-4C54B7714749}">
    <text>Changed from 'glasgow' to 'Glasgow' - fixed casing</text>
  </threadedComment>
  <threadedComment ref="A9" dT="2026-06-16T13:17:07.96" personId="{58C3529F-24D5-4B27-B6E8-1B276FA08F44}" id="{CD69DC2A-7F3A-4A82-8E69-6A18850AEAAD}">
    <text>Changed from 'GlasgOw' to 'Glasgow' - fixed casing</text>
  </threadedComment>
  <threadedComment ref="D9" dT="2026-06-16T13:17:07.97" personId="{58C3529F-24D5-4B27-B6E8-1B276FA08F44}" id="{82CADA7E-5DB9-4F2A-B9EF-49BF8CECBC66}">
    <text>Changed from '720o0' to '72000' - fixed typo (letter 'o' instead of '0')</text>
  </threadedComment>
  <threadedComment ref="D13" dT="2026-06-16T13:17:07.97" personId="{58C3529F-24D5-4B27-B6E8-1B276FA08F44}" id="{17C65408-AE00-4708-AD5D-D9C7DEA92FF8}">
    <text>Changed from '3 42000' to '342000' - removed space</text>
  </threadedComment>
  <threadedComment ref="D15" dT="2026-06-16T13:17:07.98" personId="{58C3529F-24D5-4B27-B6E8-1B276FA08F44}" id="{2E6B2D5B-6035-45D4-AC19-E63E28141683}">
    <text>Changed from '574 000' to '574000' - removed space</text>
  </threadedComment>
  <threadedComment ref="A16" dT="2026-06-16T13:17:07.99" personId="{58C3529F-24D5-4B27-B6E8-1B276FA08F44}" id="{BC8F92E7-08FD-4CA4-A542-D631B47270E6}">
    <text>Changed from 'PARis' to 'Paris' - fixed casing</text>
  </threadedComment>
  <threadedComment ref="D17" dT="2026-06-16T13:17:08.00" personId="{58C3529F-24D5-4B27-B6E8-1B276FA08F44}" id="{79B7B769-AF4C-4F65-85AA-4F7F387F2901}">
    <text>Changed from '756 000' to '756000' - removed space</text>
  </threadedComment>
</ThreadedComments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438" row="12">
    <wetp:webextensionref xmlns:r="http://schemas.openxmlformats.org/officeDocument/2006/relationships" r:id="rId2"/>
  </wetp:taskpane>
  <wetp:taskpane dockstate="right" visibility="0" width="438" row="13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DB0CDEFC-A4E5-43D0-B1EA-6613A6D66ABA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F6D181A5-2319-440D-9009-3AFF602D9779}">
  <we:reference id="wa200009404" version="1.0.0.8" store="en-GB" storeType="OMEX"/>
  <we:alternateReferences>
    <we:reference id="wa200009404" version="1.0.0.8" store="wa200009404" storeType="OMEX"/>
  </we:alternateReferences>
  <we:properties>
    <we:property name="claude.fileId" value="&quot;26ac707c-6429-4758-82bf-a12cd77ca983&quot;"/>
  </we:properties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82261D7-B381-4911-A788-A043E4C8E98D}">
  <we:reference id="wa200010725" version="1.0.0.1" store="en-GB" storeType="OMEX"/>
  <we:alternateReferences>
    <we:reference id="WA200010725" version="1.0.0.1" store="" storeType="OMEX"/>
  </we:alternateReferences>
  <we:properties>
    <we:property name="claude.fileId" value="&quot;1f4bb9b5-a909-4bb1-bf03-b5c4b915b0e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0E6B-F006-44C8-90AF-0B00E6467FB6}">
  <dimension ref="A1:M63"/>
  <sheetViews>
    <sheetView tabSelected="1" topLeftCell="E1" workbookViewId="0">
      <selection activeCell="I20" sqref="I20"/>
    </sheetView>
  </sheetViews>
  <sheetFormatPr defaultRowHeight="14.4" x14ac:dyDescent="0.3"/>
  <cols>
    <col min="2" max="2" width="20.6640625" customWidth="1"/>
    <col min="3" max="3" width="9.33203125" customWidth="1"/>
    <col min="8" max="8" width="9.21875" customWidth="1"/>
    <col min="12" max="12" width="6.109375" customWidth="1"/>
    <col min="13" max="13" width="44.33203125" customWidth="1"/>
    <col min="15" max="15" width="11.21875" customWidth="1"/>
    <col min="16" max="16" width="5.33203125" customWidth="1"/>
  </cols>
  <sheetData>
    <row r="1" spans="1:13" x14ac:dyDescent="0.3">
      <c r="A1" s="1" t="s">
        <v>168</v>
      </c>
    </row>
    <row r="2" spans="1:13" x14ac:dyDescent="0.3">
      <c r="L2" s="1" t="s">
        <v>84</v>
      </c>
    </row>
    <row r="3" spans="1:13" x14ac:dyDescent="0.3">
      <c r="A3" t="s">
        <v>51</v>
      </c>
      <c r="B3" t="s">
        <v>52</v>
      </c>
      <c r="C3" t="s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90</v>
      </c>
      <c r="L3" s="31">
        <v>1</v>
      </c>
      <c r="M3" s="31" t="s">
        <v>59</v>
      </c>
    </row>
    <row r="4" spans="1:13" x14ac:dyDescent="0.3">
      <c r="A4">
        <v>1</v>
      </c>
      <c r="B4" t="s">
        <v>69</v>
      </c>
      <c r="C4" t="s">
        <v>60</v>
      </c>
      <c r="D4">
        <v>16</v>
      </c>
      <c r="E4">
        <v>6</v>
      </c>
      <c r="F4">
        <f t="shared" ref="F4:F24" si="0">SUM(D4:E4)</f>
        <v>22</v>
      </c>
      <c r="G4">
        <v>5</v>
      </c>
      <c r="H4">
        <v>0</v>
      </c>
      <c r="I4">
        <f>Movie_Data[[#This Row],[Girls]]+Movie_Data[[#This Row],[Women]]</f>
        <v>5</v>
      </c>
      <c r="L4" s="31">
        <v>2</v>
      </c>
      <c r="M4" s="31" t="s">
        <v>61</v>
      </c>
    </row>
    <row r="5" spans="1:13" x14ac:dyDescent="0.3">
      <c r="A5">
        <v>2</v>
      </c>
      <c r="B5" t="s">
        <v>70</v>
      </c>
      <c r="C5" t="s">
        <v>60</v>
      </c>
      <c r="D5">
        <v>13</v>
      </c>
      <c r="E5">
        <v>7</v>
      </c>
      <c r="F5">
        <f t="shared" si="0"/>
        <v>20</v>
      </c>
      <c r="G5">
        <v>19</v>
      </c>
      <c r="H5">
        <v>8</v>
      </c>
      <c r="I5">
        <f>Movie_Data[[#This Row],[Girls]]+Movie_Data[[#This Row],[Women]]</f>
        <v>27</v>
      </c>
      <c r="L5" s="31">
        <v>3</v>
      </c>
      <c r="M5" s="31" t="s">
        <v>62</v>
      </c>
    </row>
    <row r="6" spans="1:13" x14ac:dyDescent="0.3">
      <c r="A6">
        <v>3</v>
      </c>
      <c r="B6" t="s">
        <v>71</v>
      </c>
      <c r="C6" t="s">
        <v>28</v>
      </c>
      <c r="D6">
        <v>7</v>
      </c>
      <c r="E6">
        <v>13</v>
      </c>
      <c r="F6">
        <f t="shared" si="0"/>
        <v>20</v>
      </c>
      <c r="G6">
        <v>11</v>
      </c>
      <c r="H6">
        <v>4</v>
      </c>
      <c r="I6">
        <f>Movie_Data[[#This Row],[Girls]]+Movie_Data[[#This Row],[Women]]</f>
        <v>15</v>
      </c>
      <c r="L6" s="31">
        <v>4</v>
      </c>
      <c r="M6" s="31" t="s">
        <v>63</v>
      </c>
    </row>
    <row r="7" spans="1:13" x14ac:dyDescent="0.3">
      <c r="A7">
        <v>4</v>
      </c>
      <c r="B7" t="s">
        <v>72</v>
      </c>
      <c r="C7" t="s">
        <v>64</v>
      </c>
      <c r="D7">
        <v>2</v>
      </c>
      <c r="E7">
        <v>17</v>
      </c>
      <c r="F7">
        <f t="shared" si="0"/>
        <v>19</v>
      </c>
      <c r="G7">
        <v>3</v>
      </c>
      <c r="H7">
        <v>4</v>
      </c>
      <c r="I7">
        <f>Movie_Data[[#This Row],[Girls]]+Movie_Data[[#This Row],[Women]]</f>
        <v>7</v>
      </c>
      <c r="L7" s="31">
        <v>5</v>
      </c>
      <c r="M7" s="31" t="s">
        <v>65</v>
      </c>
    </row>
    <row r="8" spans="1:13" x14ac:dyDescent="0.3">
      <c r="A8">
        <v>5</v>
      </c>
      <c r="B8" t="s">
        <v>73</v>
      </c>
      <c r="C8" t="s">
        <v>87</v>
      </c>
      <c r="D8">
        <v>13</v>
      </c>
      <c r="E8">
        <v>6</v>
      </c>
      <c r="F8">
        <f t="shared" si="0"/>
        <v>19</v>
      </c>
      <c r="G8">
        <v>19</v>
      </c>
      <c r="H8">
        <v>4</v>
      </c>
      <c r="I8">
        <f>Movie_Data[[#This Row],[Girls]]+Movie_Data[[#This Row],[Women]]</f>
        <v>23</v>
      </c>
      <c r="L8" s="31">
        <v>6</v>
      </c>
      <c r="M8" s="31" t="s">
        <v>66</v>
      </c>
    </row>
    <row r="9" spans="1:13" x14ac:dyDescent="0.3">
      <c r="A9">
        <v>6</v>
      </c>
      <c r="B9" t="s">
        <v>74</v>
      </c>
      <c r="C9" t="s">
        <v>28</v>
      </c>
      <c r="D9">
        <v>8</v>
      </c>
      <c r="E9">
        <v>17</v>
      </c>
      <c r="F9">
        <f t="shared" si="0"/>
        <v>25</v>
      </c>
      <c r="G9">
        <v>16</v>
      </c>
      <c r="H9">
        <v>6</v>
      </c>
      <c r="I9">
        <f>Movie_Data[[#This Row],[Girls]]+Movie_Data[[#This Row],[Women]]</f>
        <v>22</v>
      </c>
      <c r="K9" s="32">
        <f>SUM(Movie_Data[Girls])</f>
        <v>330</v>
      </c>
      <c r="L9" s="31">
        <v>7</v>
      </c>
      <c r="M9" s="31" t="s">
        <v>67</v>
      </c>
    </row>
    <row r="10" spans="1:13" x14ac:dyDescent="0.3">
      <c r="A10">
        <v>7</v>
      </c>
      <c r="B10" t="s">
        <v>75</v>
      </c>
      <c r="C10" t="s">
        <v>64</v>
      </c>
      <c r="D10">
        <v>18</v>
      </c>
      <c r="E10">
        <v>6</v>
      </c>
      <c r="F10">
        <f t="shared" si="0"/>
        <v>24</v>
      </c>
      <c r="G10">
        <v>15</v>
      </c>
      <c r="H10">
        <v>17</v>
      </c>
      <c r="I10">
        <f>Movie_Data[[#This Row],[Girls]]+Movie_Data[[#This Row],[Women]]</f>
        <v>32</v>
      </c>
      <c r="L10" s="31">
        <v>8</v>
      </c>
      <c r="M10" s="31" t="s">
        <v>68</v>
      </c>
    </row>
    <row r="11" spans="1:13" x14ac:dyDescent="0.3">
      <c r="A11">
        <v>8</v>
      </c>
      <c r="B11" t="s">
        <v>76</v>
      </c>
      <c r="C11" t="s">
        <v>64</v>
      </c>
      <c r="D11">
        <v>14</v>
      </c>
      <c r="E11">
        <v>15</v>
      </c>
      <c r="F11">
        <f t="shared" si="0"/>
        <v>29</v>
      </c>
      <c r="G11">
        <v>30</v>
      </c>
      <c r="H11">
        <v>24</v>
      </c>
      <c r="I11">
        <f>Movie_Data[[#This Row],[Girls]]+Movie_Data[[#This Row],[Women]]</f>
        <v>54</v>
      </c>
      <c r="K11" t="s">
        <v>169</v>
      </c>
    </row>
    <row r="12" spans="1:13" x14ac:dyDescent="0.3">
      <c r="A12">
        <v>9</v>
      </c>
      <c r="B12" t="s">
        <v>77</v>
      </c>
      <c r="C12" t="s">
        <v>64</v>
      </c>
      <c r="D12">
        <v>14</v>
      </c>
      <c r="E12">
        <v>10</v>
      </c>
      <c r="F12">
        <f t="shared" si="0"/>
        <v>24</v>
      </c>
      <c r="G12">
        <v>15</v>
      </c>
      <c r="H12">
        <v>22</v>
      </c>
      <c r="I12">
        <f>Movie_Data[[#This Row],[Girls]]+Movie_Data[[#This Row],[Women]]</f>
        <v>37</v>
      </c>
      <c r="K12">
        <f>SUM(Table2[Girls])</f>
        <v>227</v>
      </c>
    </row>
    <row r="13" spans="1:13" x14ac:dyDescent="0.3">
      <c r="A13">
        <v>10</v>
      </c>
      <c r="B13" t="s">
        <v>78</v>
      </c>
      <c r="C13" t="s">
        <v>28</v>
      </c>
      <c r="D13">
        <v>15</v>
      </c>
      <c r="E13">
        <v>26</v>
      </c>
      <c r="F13">
        <f t="shared" si="0"/>
        <v>41</v>
      </c>
      <c r="G13">
        <v>14</v>
      </c>
      <c r="H13">
        <v>28</v>
      </c>
      <c r="I13">
        <f>Movie_Data[[#This Row],[Girls]]+Movie_Data[[#This Row],[Women]]</f>
        <v>42</v>
      </c>
    </row>
    <row r="14" spans="1:13" x14ac:dyDescent="0.3">
      <c r="A14">
        <v>11</v>
      </c>
      <c r="B14" t="s">
        <v>79</v>
      </c>
      <c r="C14" t="s">
        <v>28</v>
      </c>
      <c r="D14">
        <v>21</v>
      </c>
      <c r="E14">
        <v>9</v>
      </c>
      <c r="F14">
        <f t="shared" si="0"/>
        <v>30</v>
      </c>
      <c r="G14">
        <v>4</v>
      </c>
      <c r="H14">
        <v>12</v>
      </c>
      <c r="I14">
        <f>Movie_Data[[#This Row],[Girls]]+Movie_Data[[#This Row],[Women]]</f>
        <v>16</v>
      </c>
      <c r="K14" t="s">
        <v>57</v>
      </c>
    </row>
    <row r="15" spans="1:13" x14ac:dyDescent="0.3">
      <c r="A15">
        <v>12</v>
      </c>
      <c r="B15" t="s">
        <v>80</v>
      </c>
      <c r="C15" t="s">
        <v>60</v>
      </c>
      <c r="D15">
        <v>16</v>
      </c>
      <c r="E15">
        <v>29</v>
      </c>
      <c r="F15">
        <f t="shared" si="0"/>
        <v>45</v>
      </c>
      <c r="G15">
        <v>29</v>
      </c>
      <c r="H15">
        <v>5</v>
      </c>
      <c r="I15">
        <f>Movie_Data[[#This Row],[Girls]]+Movie_Data[[#This Row],[Women]]</f>
        <v>34</v>
      </c>
      <c r="K15">
        <v>5</v>
      </c>
    </row>
    <row r="16" spans="1:13" x14ac:dyDescent="0.3">
      <c r="A16">
        <v>13</v>
      </c>
      <c r="B16" t="s">
        <v>72</v>
      </c>
      <c r="C16" t="s">
        <v>64</v>
      </c>
      <c r="D16">
        <v>19</v>
      </c>
      <c r="E16">
        <v>21</v>
      </c>
      <c r="F16">
        <f t="shared" si="0"/>
        <v>40</v>
      </c>
      <c r="G16">
        <v>15</v>
      </c>
      <c r="H16">
        <v>19</v>
      </c>
      <c r="I16">
        <f>Movie_Data[[#This Row],[Girls]]+Movie_Data[[#This Row],[Women]]</f>
        <v>34</v>
      </c>
      <c r="K16">
        <v>19</v>
      </c>
    </row>
    <row r="17" spans="1:13" x14ac:dyDescent="0.3">
      <c r="A17">
        <v>14</v>
      </c>
      <c r="B17" t="s">
        <v>70</v>
      </c>
      <c r="C17" t="s">
        <v>64</v>
      </c>
      <c r="D17">
        <v>12</v>
      </c>
      <c r="E17">
        <v>21</v>
      </c>
      <c r="F17">
        <f t="shared" si="0"/>
        <v>33</v>
      </c>
      <c r="G17">
        <v>4</v>
      </c>
      <c r="H17">
        <v>19</v>
      </c>
      <c r="I17">
        <f>Movie_Data[[#This Row],[Girls]]+Movie_Data[[#This Row],[Women]]</f>
        <v>23</v>
      </c>
      <c r="K17">
        <v>11</v>
      </c>
    </row>
    <row r="18" spans="1:13" x14ac:dyDescent="0.3">
      <c r="A18">
        <v>15</v>
      </c>
      <c r="B18" t="s">
        <v>69</v>
      </c>
      <c r="C18" t="s">
        <v>60</v>
      </c>
      <c r="D18">
        <v>27</v>
      </c>
      <c r="E18">
        <v>15</v>
      </c>
      <c r="F18">
        <f t="shared" si="0"/>
        <v>42</v>
      </c>
      <c r="G18">
        <v>13</v>
      </c>
      <c r="H18">
        <v>20</v>
      </c>
      <c r="I18">
        <f>Movie_Data[[#This Row],[Girls]]+Movie_Data[[#This Row],[Women]]</f>
        <v>33</v>
      </c>
      <c r="K18">
        <v>3</v>
      </c>
    </row>
    <row r="19" spans="1:13" x14ac:dyDescent="0.3">
      <c r="A19">
        <v>16</v>
      </c>
      <c r="B19" t="s">
        <v>74</v>
      </c>
      <c r="C19" t="s">
        <v>28</v>
      </c>
      <c r="D19">
        <v>13</v>
      </c>
      <c r="E19">
        <v>4</v>
      </c>
      <c r="F19">
        <f t="shared" si="0"/>
        <v>17</v>
      </c>
      <c r="G19">
        <v>6</v>
      </c>
      <c r="H19">
        <v>30</v>
      </c>
      <c r="I19">
        <f>Movie_Data[[#This Row],[Girls]]+Movie_Data[[#This Row],[Women]]</f>
        <v>36</v>
      </c>
      <c r="K19">
        <v>23</v>
      </c>
    </row>
    <row r="20" spans="1:13" x14ac:dyDescent="0.3">
      <c r="A20">
        <v>17</v>
      </c>
      <c r="B20" t="s">
        <v>71</v>
      </c>
      <c r="C20" t="s">
        <v>64</v>
      </c>
      <c r="D20">
        <v>18</v>
      </c>
      <c r="E20">
        <v>11</v>
      </c>
      <c r="F20">
        <f t="shared" si="0"/>
        <v>29</v>
      </c>
      <c r="G20">
        <v>27</v>
      </c>
      <c r="H20">
        <v>16</v>
      </c>
      <c r="I20">
        <f>Movie_Data[[#This Row],[Girls]]+Movie_Data[[#This Row],[Women]]</f>
        <v>43</v>
      </c>
      <c r="K20">
        <v>43</v>
      </c>
    </row>
    <row r="21" spans="1:13" x14ac:dyDescent="0.3">
      <c r="A21">
        <v>18</v>
      </c>
      <c r="B21" t="s">
        <v>73</v>
      </c>
      <c r="C21" t="s">
        <v>60</v>
      </c>
      <c r="D21">
        <v>19</v>
      </c>
      <c r="E21">
        <v>28</v>
      </c>
      <c r="F21">
        <f t="shared" si="0"/>
        <v>47</v>
      </c>
      <c r="G21">
        <v>5</v>
      </c>
      <c r="H21">
        <v>21</v>
      </c>
      <c r="I21">
        <f>Movie_Data[[#This Row],[Girls]]+Movie_Data[[#This Row],[Women]]</f>
        <v>26</v>
      </c>
      <c r="K21">
        <v>32</v>
      </c>
    </row>
    <row r="22" spans="1:13" x14ac:dyDescent="0.3">
      <c r="A22">
        <v>19</v>
      </c>
      <c r="B22" t="s">
        <v>75</v>
      </c>
      <c r="C22" t="s">
        <v>28</v>
      </c>
      <c r="D22">
        <v>7</v>
      </c>
      <c r="E22">
        <v>11</v>
      </c>
      <c r="F22">
        <f t="shared" si="0"/>
        <v>18</v>
      </c>
      <c r="G22">
        <v>22</v>
      </c>
      <c r="H22">
        <v>33</v>
      </c>
      <c r="I22">
        <f>Movie_Data[[#This Row],[Girls]]+Movie_Data[[#This Row],[Women]]</f>
        <v>55</v>
      </c>
      <c r="K22">
        <v>24</v>
      </c>
    </row>
    <row r="23" spans="1:13" x14ac:dyDescent="0.3">
      <c r="A23">
        <v>20</v>
      </c>
      <c r="B23" t="s">
        <v>91</v>
      </c>
      <c r="C23" t="s">
        <v>64</v>
      </c>
      <c r="D23">
        <v>8</v>
      </c>
      <c r="E23">
        <v>24</v>
      </c>
      <c r="F23">
        <f t="shared" si="0"/>
        <v>32</v>
      </c>
      <c r="G23">
        <v>33</v>
      </c>
      <c r="H23">
        <v>21</v>
      </c>
      <c r="I23">
        <f>Movie_Data[[#This Row],[Girls]]+Movie_Data[[#This Row],[Women]]</f>
        <v>54</v>
      </c>
      <c r="K23">
        <v>12</v>
      </c>
    </row>
    <row r="24" spans="1:13" x14ac:dyDescent="0.3">
      <c r="A24">
        <v>21</v>
      </c>
      <c r="B24" t="s">
        <v>79</v>
      </c>
      <c r="C24" t="s">
        <v>64</v>
      </c>
      <c r="D24">
        <v>3</v>
      </c>
      <c r="E24">
        <v>30</v>
      </c>
      <c r="F24">
        <f t="shared" si="0"/>
        <v>33</v>
      </c>
      <c r="G24">
        <v>25</v>
      </c>
      <c r="H24">
        <v>20</v>
      </c>
      <c r="I24">
        <f>Movie_Data[[#This Row],[Girls]]+Movie_Data[[#This Row],[Women]]</f>
        <v>45</v>
      </c>
      <c r="K24">
        <v>32</v>
      </c>
    </row>
    <row r="25" spans="1:13" x14ac:dyDescent="0.3">
      <c r="K25">
        <v>23</v>
      </c>
    </row>
    <row r="27" spans="1:13" x14ac:dyDescent="0.3">
      <c r="A27" s="1" t="s">
        <v>51</v>
      </c>
      <c r="B27" s="1" t="s">
        <v>52</v>
      </c>
      <c r="C27" s="1" t="s">
        <v>53</v>
      </c>
      <c r="D27" s="1" t="s">
        <v>54</v>
      </c>
      <c r="E27" s="1" t="s">
        <v>55</v>
      </c>
      <c r="F27" s="1" t="s">
        <v>56</v>
      </c>
      <c r="G27" s="1" t="s">
        <v>57</v>
      </c>
      <c r="H27" s="1" t="s">
        <v>58</v>
      </c>
      <c r="L27" s="1" t="s">
        <v>85</v>
      </c>
    </row>
    <row r="28" spans="1:13" x14ac:dyDescent="0.3">
      <c r="A28">
        <v>1</v>
      </c>
      <c r="B28" t="s">
        <v>69</v>
      </c>
      <c r="C28" t="s">
        <v>81</v>
      </c>
      <c r="D28">
        <v>12</v>
      </c>
      <c r="E28">
        <v>8</v>
      </c>
      <c r="F28">
        <v>20</v>
      </c>
      <c r="G28">
        <v>10</v>
      </c>
      <c r="H28">
        <v>5</v>
      </c>
      <c r="L28">
        <v>1</v>
      </c>
      <c r="M28" t="s">
        <v>86</v>
      </c>
    </row>
    <row r="29" spans="1:13" x14ac:dyDescent="0.3">
      <c r="A29">
        <v>2</v>
      </c>
      <c r="B29" t="s">
        <v>70</v>
      </c>
      <c r="C29" t="s">
        <v>82</v>
      </c>
      <c r="D29">
        <v>15</v>
      </c>
      <c r="E29">
        <v>10</v>
      </c>
      <c r="F29">
        <v>25</v>
      </c>
      <c r="G29">
        <v>8</v>
      </c>
      <c r="H29">
        <v>12</v>
      </c>
      <c r="L29">
        <v>2</v>
      </c>
      <c r="M29" t="s">
        <v>89</v>
      </c>
    </row>
    <row r="30" spans="1:13" x14ac:dyDescent="0.3">
      <c r="A30">
        <v>3</v>
      </c>
      <c r="B30" t="s">
        <v>71</v>
      </c>
      <c r="C30" t="s">
        <v>83</v>
      </c>
      <c r="D30">
        <v>9</v>
      </c>
      <c r="E30">
        <v>14</v>
      </c>
      <c r="F30">
        <v>23</v>
      </c>
      <c r="G30">
        <v>15</v>
      </c>
      <c r="H30">
        <v>9</v>
      </c>
    </row>
    <row r="31" spans="1:13" x14ac:dyDescent="0.3">
      <c r="A31">
        <v>4</v>
      </c>
      <c r="B31" t="s">
        <v>72</v>
      </c>
      <c r="C31" t="s">
        <v>81</v>
      </c>
      <c r="D31">
        <v>11</v>
      </c>
      <c r="E31">
        <v>18</v>
      </c>
      <c r="F31">
        <v>29</v>
      </c>
      <c r="G31">
        <v>7</v>
      </c>
      <c r="H31">
        <v>11</v>
      </c>
    </row>
    <row r="32" spans="1:13" x14ac:dyDescent="0.3">
      <c r="A32">
        <v>5</v>
      </c>
      <c r="B32" t="s">
        <v>73</v>
      </c>
      <c r="C32" t="s">
        <v>82</v>
      </c>
      <c r="D32">
        <v>20</v>
      </c>
      <c r="E32">
        <v>12</v>
      </c>
      <c r="F32">
        <v>32</v>
      </c>
      <c r="G32">
        <v>14</v>
      </c>
      <c r="H32">
        <v>8</v>
      </c>
    </row>
    <row r="33" spans="1:12" x14ac:dyDescent="0.3">
      <c r="A33">
        <v>6</v>
      </c>
      <c r="B33" t="s">
        <v>74</v>
      </c>
      <c r="C33" t="s">
        <v>83</v>
      </c>
      <c r="D33">
        <v>6</v>
      </c>
      <c r="E33">
        <v>9</v>
      </c>
      <c r="F33">
        <v>15</v>
      </c>
      <c r="G33">
        <v>22</v>
      </c>
      <c r="H33">
        <v>18</v>
      </c>
    </row>
    <row r="35" spans="1:12" x14ac:dyDescent="0.3">
      <c r="A35" s="1" t="s">
        <v>0</v>
      </c>
    </row>
    <row r="36" spans="1:12" x14ac:dyDescent="0.3">
      <c r="A36" t="str" cm="1">
        <f t="array" ref="A36:H63">_xlfn.VSTACK(Movie_Data[[#All],[Ref]:[Women]],A28:G33)</f>
        <v>Ref</v>
      </c>
      <c r="B36" t="str">
        <v>Movie</v>
      </c>
      <c r="C36" t="str">
        <v>Cinema</v>
      </c>
      <c r="D36" t="str">
        <v>Boys</v>
      </c>
      <c r="E36" t="str">
        <v>Men</v>
      </c>
      <c r="F36" t="str">
        <v>Males</v>
      </c>
      <c r="G36" t="str">
        <v>Girls</v>
      </c>
      <c r="H36" t="str">
        <v>Women</v>
      </c>
      <c r="I36" t="s">
        <v>88</v>
      </c>
      <c r="K36" s="33" t="s">
        <v>53</v>
      </c>
      <c r="L36" s="34" t="s">
        <v>88</v>
      </c>
    </row>
    <row r="37" spans="1:12" x14ac:dyDescent="0.3">
      <c r="A37">
        <v>1</v>
      </c>
      <c r="B37" t="str">
        <v>Scary Movie 6</v>
      </c>
      <c r="C37" t="str">
        <v>Sorya</v>
      </c>
      <c r="D37">
        <v>16</v>
      </c>
      <c r="E37">
        <v>6</v>
      </c>
      <c r="F37">
        <v>22</v>
      </c>
      <c r="G37">
        <v>5</v>
      </c>
      <c r="H37">
        <v>0</v>
      </c>
      <c r="I37">
        <f>_xlfn.XLOOKUP(C37,$K$37:$K$42,$L$37:$L$42,0)</f>
        <v>3</v>
      </c>
      <c r="K37" s="35" t="s">
        <v>60</v>
      </c>
      <c r="L37" s="36">
        <v>3</v>
      </c>
    </row>
    <row r="38" spans="1:12" x14ac:dyDescent="0.3">
      <c r="A38">
        <v>2</v>
      </c>
      <c r="B38" t="str">
        <v>Masters of the Universe</v>
      </c>
      <c r="C38" t="str">
        <v>Sorya</v>
      </c>
      <c r="D38">
        <v>13</v>
      </c>
      <c r="E38">
        <v>7</v>
      </c>
      <c r="F38">
        <v>20</v>
      </c>
      <c r="G38">
        <v>19</v>
      </c>
      <c r="H38">
        <v>8</v>
      </c>
      <c r="I38">
        <f>_xlfn.XLOOKUP(C38,$K$37:$K$42,$L$37:$L$42,0)</f>
        <v>3</v>
      </c>
      <c r="K38" s="35" t="s">
        <v>28</v>
      </c>
      <c r="L38" s="36">
        <v>3.5</v>
      </c>
    </row>
    <row r="39" spans="1:12" x14ac:dyDescent="0.3">
      <c r="A39">
        <v>3</v>
      </c>
      <c r="B39" t="str">
        <v>Power Ballad</v>
      </c>
      <c r="C39" t="str">
        <v>City</v>
      </c>
      <c r="D39">
        <v>7</v>
      </c>
      <c r="E39">
        <v>13</v>
      </c>
      <c r="F39">
        <v>20</v>
      </c>
      <c r="G39">
        <v>11</v>
      </c>
      <c r="H39">
        <v>4</v>
      </c>
      <c r="I39">
        <f>_xlfn.XLOOKUP(C39,$K$37:$K$42,$L$37:$L$42,0)</f>
        <v>3.5</v>
      </c>
      <c r="K39" s="35" t="s">
        <v>64</v>
      </c>
      <c r="L39" s="36">
        <v>3.3</v>
      </c>
    </row>
    <row r="40" spans="1:12" x14ac:dyDescent="0.3">
      <c r="A40">
        <v>4</v>
      </c>
      <c r="B40" t="str">
        <v>Disclosure Day</v>
      </c>
      <c r="C40" t="str">
        <v>Aeon</v>
      </c>
      <c r="D40">
        <v>2</v>
      </c>
      <c r="E40">
        <v>17</v>
      </c>
      <c r="F40">
        <v>19</v>
      </c>
      <c r="G40">
        <v>3</v>
      </c>
      <c r="H40">
        <v>4</v>
      </c>
      <c r="I40">
        <f>_xlfn.XLOOKUP(C40,$K$37:$K$42,$L$37:$L$42,0)</f>
        <v>3.3</v>
      </c>
      <c r="K40" s="35" t="s">
        <v>81</v>
      </c>
      <c r="L40" s="36">
        <v>2.2999999999999998</v>
      </c>
    </row>
    <row r="41" spans="1:12" x14ac:dyDescent="0.3">
      <c r="A41">
        <v>5</v>
      </c>
      <c r="B41" t="str">
        <v>The Furious</v>
      </c>
      <c r="C41" t="str">
        <v>Aon</v>
      </c>
      <c r="D41">
        <v>13</v>
      </c>
      <c r="E41">
        <v>6</v>
      </c>
      <c r="F41">
        <v>19</v>
      </c>
      <c r="G41">
        <v>19</v>
      </c>
      <c r="H41">
        <v>4</v>
      </c>
      <c r="I41">
        <f>_xlfn.XLOOKUP(C41,$K$37:$K$42,$L$37:$L$42,0)</f>
        <v>0</v>
      </c>
      <c r="K41" s="35" t="s">
        <v>82</v>
      </c>
      <c r="L41" s="36">
        <v>2.7</v>
      </c>
    </row>
    <row r="42" spans="1:12" x14ac:dyDescent="0.3">
      <c r="A42">
        <v>6</v>
      </c>
      <c r="B42" t="str">
        <v>Toy Story 5</v>
      </c>
      <c r="C42" t="str">
        <v>City</v>
      </c>
      <c r="D42">
        <v>8</v>
      </c>
      <c r="E42">
        <v>17</v>
      </c>
      <c r="F42">
        <v>25</v>
      </c>
      <c r="G42">
        <v>16</v>
      </c>
      <c r="H42">
        <v>6</v>
      </c>
      <c r="I42">
        <f>_xlfn.XLOOKUP(C42,$K$37:$K$42,$L$37:$L$42,0)</f>
        <v>3.5</v>
      </c>
      <c r="K42" s="37" t="s">
        <v>83</v>
      </c>
      <c r="L42" s="38">
        <v>3</v>
      </c>
    </row>
    <row r="43" spans="1:12" x14ac:dyDescent="0.3">
      <c r="A43">
        <v>7</v>
      </c>
      <c r="B43" t="str">
        <v>The Death of Robin Hood</v>
      </c>
      <c r="C43" t="str">
        <v>Aeon</v>
      </c>
      <c r="D43">
        <v>18</v>
      </c>
      <c r="E43">
        <v>6</v>
      </c>
      <c r="F43">
        <v>24</v>
      </c>
      <c r="G43">
        <v>15</v>
      </c>
      <c r="H43">
        <v>17</v>
      </c>
      <c r="I43">
        <f>_xlfn.XLOOKUP(C43,$K$37:$K$42,$L$37:$L$42,0)</f>
        <v>3.3</v>
      </c>
    </row>
    <row r="44" spans="1:12" x14ac:dyDescent="0.3">
      <c r="A44">
        <v>8</v>
      </c>
      <c r="B44" t="str">
        <v>Supergirl</v>
      </c>
      <c r="C44" t="str">
        <v>Aeon</v>
      </c>
      <c r="D44">
        <v>14</v>
      </c>
      <c r="E44">
        <v>15</v>
      </c>
      <c r="F44">
        <v>29</v>
      </c>
      <c r="G44">
        <v>30</v>
      </c>
      <c r="H44">
        <v>24</v>
      </c>
      <c r="I44">
        <f>_xlfn.XLOOKUP(C44,$K$37:$K$42,$L$37:$L$42,0)</f>
        <v>3.3</v>
      </c>
    </row>
    <row r="45" spans="1:12" x14ac:dyDescent="0.3">
      <c r="A45">
        <v>9</v>
      </c>
      <c r="B45" t="str">
        <v>Jackass: Best And Last</v>
      </c>
      <c r="C45" t="str">
        <v>Aeon</v>
      </c>
      <c r="D45">
        <v>14</v>
      </c>
      <c r="E45">
        <v>10</v>
      </c>
      <c r="F45">
        <v>24</v>
      </c>
      <c r="G45">
        <v>15</v>
      </c>
      <c r="H45">
        <v>22</v>
      </c>
      <c r="I45">
        <f>_xlfn.XLOOKUP(C45,$K$37:$K$42,$L$37:$L$42)</f>
        <v>3.3</v>
      </c>
    </row>
    <row r="46" spans="1:12" x14ac:dyDescent="0.3">
      <c r="A46">
        <v>10</v>
      </c>
      <c r="B46" t="str">
        <v>The Invite</v>
      </c>
      <c r="C46" t="str">
        <v>City</v>
      </c>
      <c r="D46">
        <v>15</v>
      </c>
      <c r="E46">
        <v>26</v>
      </c>
      <c r="F46">
        <v>41</v>
      </c>
      <c r="G46">
        <v>14</v>
      </c>
      <c r="H46">
        <v>28</v>
      </c>
      <c r="I46">
        <f>_xlfn.XLOOKUP(C46,$K$37:$K$42,$L$37:$L$42)</f>
        <v>3.5</v>
      </c>
    </row>
    <row r="47" spans="1:12" x14ac:dyDescent="0.3">
      <c r="A47">
        <v>11</v>
      </c>
      <c r="B47" t="str">
        <v>Couture</v>
      </c>
      <c r="C47" t="str">
        <v>City</v>
      </c>
      <c r="D47">
        <v>21</v>
      </c>
      <c r="E47">
        <v>9</v>
      </c>
      <c r="F47">
        <v>30</v>
      </c>
      <c r="G47">
        <v>4</v>
      </c>
      <c r="H47">
        <v>12</v>
      </c>
      <c r="I47">
        <f>_xlfn.XLOOKUP(C47,$K$37:$K$42,$L$37:$L$42)</f>
        <v>3.5</v>
      </c>
    </row>
    <row r="48" spans="1:12" x14ac:dyDescent="0.3">
      <c r="A48">
        <v>12</v>
      </c>
      <c r="B48" t="str">
        <v>Girls Like Girls</v>
      </c>
      <c r="C48" t="str">
        <v>Sorya</v>
      </c>
      <c r="D48">
        <v>16</v>
      </c>
      <c r="E48">
        <v>29</v>
      </c>
      <c r="F48">
        <v>45</v>
      </c>
      <c r="G48">
        <v>29</v>
      </c>
      <c r="H48">
        <v>5</v>
      </c>
      <c r="I48">
        <f>_xlfn.XLOOKUP(C48,$K$37:$K$42,$L$37:$L$42)</f>
        <v>3</v>
      </c>
    </row>
    <row r="49" spans="1:9" x14ac:dyDescent="0.3">
      <c r="A49">
        <v>13</v>
      </c>
      <c r="B49" t="str">
        <v>Disclosure Day</v>
      </c>
      <c r="C49" t="str">
        <v>Aeon</v>
      </c>
      <c r="D49">
        <v>19</v>
      </c>
      <c r="E49">
        <v>21</v>
      </c>
      <c r="F49">
        <v>40</v>
      </c>
      <c r="G49">
        <v>15</v>
      </c>
      <c r="H49">
        <v>19</v>
      </c>
      <c r="I49">
        <f>_xlfn.XLOOKUP(C49,$K$37:$K$42,$L$37:$L$42)</f>
        <v>3.3</v>
      </c>
    </row>
    <row r="50" spans="1:9" x14ac:dyDescent="0.3">
      <c r="A50">
        <v>14</v>
      </c>
      <c r="B50" t="str">
        <v>Masters of the Universe</v>
      </c>
      <c r="C50" t="str">
        <v>Aeon</v>
      </c>
      <c r="D50">
        <v>12</v>
      </c>
      <c r="E50">
        <v>21</v>
      </c>
      <c r="F50">
        <v>33</v>
      </c>
      <c r="G50">
        <v>4</v>
      </c>
      <c r="H50">
        <v>19</v>
      </c>
      <c r="I50">
        <f>_xlfn.XLOOKUP(C50,$K$37:$K$42,$L$37:$L$42)</f>
        <v>3.3</v>
      </c>
    </row>
    <row r="51" spans="1:9" x14ac:dyDescent="0.3">
      <c r="A51">
        <v>15</v>
      </c>
      <c r="B51" t="str">
        <v>Scary Movie 6</v>
      </c>
      <c r="C51" t="str">
        <v>Sorya</v>
      </c>
      <c r="D51">
        <v>27</v>
      </c>
      <c r="E51">
        <v>15</v>
      </c>
      <c r="F51">
        <v>42</v>
      </c>
      <c r="G51">
        <v>13</v>
      </c>
      <c r="H51">
        <v>20</v>
      </c>
      <c r="I51">
        <f>_xlfn.XLOOKUP(C51,$K$37:$K$42,$L$37:$L$42)</f>
        <v>3</v>
      </c>
    </row>
    <row r="52" spans="1:9" x14ac:dyDescent="0.3">
      <c r="A52">
        <v>16</v>
      </c>
      <c r="B52" t="str">
        <v>Toy Story 5</v>
      </c>
      <c r="C52" t="str">
        <v>City</v>
      </c>
      <c r="D52">
        <v>13</v>
      </c>
      <c r="E52">
        <v>4</v>
      </c>
      <c r="F52">
        <v>17</v>
      </c>
      <c r="G52">
        <v>6</v>
      </c>
      <c r="H52">
        <v>30</v>
      </c>
      <c r="I52">
        <f>_xlfn.XLOOKUP(C52,$K$37:$K$42,$L$37:$L$42)</f>
        <v>3.5</v>
      </c>
    </row>
    <row r="53" spans="1:9" x14ac:dyDescent="0.3">
      <c r="A53">
        <v>17</v>
      </c>
      <c r="B53" t="str">
        <v>Power Ballad</v>
      </c>
      <c r="C53" t="str">
        <v>Aeon</v>
      </c>
      <c r="D53">
        <v>18</v>
      </c>
      <c r="E53">
        <v>11</v>
      </c>
      <c r="F53">
        <v>29</v>
      </c>
      <c r="G53">
        <v>27</v>
      </c>
      <c r="H53">
        <v>16</v>
      </c>
      <c r="I53">
        <f>_xlfn.XLOOKUP(C53,$K$37:$K$42,$L$37:$L$42)</f>
        <v>3.3</v>
      </c>
    </row>
    <row r="54" spans="1:9" x14ac:dyDescent="0.3">
      <c r="A54">
        <v>18</v>
      </c>
      <c r="B54" t="str">
        <v>The Furious</v>
      </c>
      <c r="C54" t="str">
        <v>Sorya</v>
      </c>
      <c r="D54">
        <v>19</v>
      </c>
      <c r="E54">
        <v>28</v>
      </c>
      <c r="F54">
        <v>47</v>
      </c>
      <c r="G54">
        <v>5</v>
      </c>
      <c r="H54">
        <v>21</v>
      </c>
      <c r="I54">
        <f>_xlfn.XLOOKUP(C54,$K$37:$K$42,$L$37:$L$42)</f>
        <v>3</v>
      </c>
    </row>
    <row r="55" spans="1:9" x14ac:dyDescent="0.3">
      <c r="A55">
        <v>19</v>
      </c>
      <c r="B55" t="str">
        <v>The Death of Robin Hood</v>
      </c>
      <c r="C55" t="str">
        <v>City</v>
      </c>
      <c r="D55">
        <v>7</v>
      </c>
      <c r="E55">
        <v>11</v>
      </c>
      <c r="F55">
        <v>18</v>
      </c>
      <c r="G55">
        <v>22</v>
      </c>
      <c r="H55">
        <v>33</v>
      </c>
      <c r="I55">
        <f>_xlfn.XLOOKUP(C55,$K$37:$K$42,$L$37:$L$42)</f>
        <v>3.5</v>
      </c>
    </row>
    <row r="56" spans="1:9" x14ac:dyDescent="0.3">
      <c r="A56">
        <v>20</v>
      </c>
      <c r="B56" t="str">
        <v>Extra</v>
      </c>
      <c r="C56" t="str">
        <v>Aeon</v>
      </c>
      <c r="D56">
        <v>8</v>
      </c>
      <c r="E56">
        <v>24</v>
      </c>
      <c r="F56">
        <v>32</v>
      </c>
      <c r="G56">
        <v>33</v>
      </c>
      <c r="H56">
        <v>21</v>
      </c>
      <c r="I56">
        <f>_xlfn.XLOOKUP(C56,$K$37:$K$42,$L$37:$L$42)</f>
        <v>3.3</v>
      </c>
    </row>
    <row r="57" spans="1:9" x14ac:dyDescent="0.3">
      <c r="A57">
        <v>21</v>
      </c>
      <c r="B57" t="str">
        <v>Couture</v>
      </c>
      <c r="C57" t="str">
        <v>Aeon</v>
      </c>
      <c r="D57">
        <v>3</v>
      </c>
      <c r="E57">
        <v>30</v>
      </c>
      <c r="F57">
        <v>33</v>
      </c>
      <c r="G57">
        <v>25</v>
      </c>
      <c r="H57">
        <v>20</v>
      </c>
      <c r="I57">
        <f>_xlfn.XLOOKUP(C57,$K$37:$K$42,$L$37:$L$42)</f>
        <v>3.3</v>
      </c>
    </row>
    <row r="58" spans="1:9" x14ac:dyDescent="0.3">
      <c r="A58">
        <v>1</v>
      </c>
      <c r="B58" t="str">
        <v>Scary Movie 6</v>
      </c>
      <c r="C58" t="str">
        <v>Galaxy</v>
      </c>
      <c r="D58">
        <v>12</v>
      </c>
      <c r="E58">
        <v>8</v>
      </c>
      <c r="F58">
        <v>20</v>
      </c>
      <c r="G58">
        <v>10</v>
      </c>
      <c r="H58" t="e">
        <v>#N/A</v>
      </c>
      <c r="I58">
        <f>_xlfn.XLOOKUP(C58,$K$37:$K$42,$L$37:$L$42)</f>
        <v>2.2999999999999998</v>
      </c>
    </row>
    <row r="59" spans="1:9" x14ac:dyDescent="0.3">
      <c r="A59">
        <v>2</v>
      </c>
      <c r="B59" t="str">
        <v>Masters of the Universe</v>
      </c>
      <c r="C59" t="str">
        <v>Regal</v>
      </c>
      <c r="D59">
        <v>15</v>
      </c>
      <c r="E59">
        <v>10</v>
      </c>
      <c r="F59">
        <v>25</v>
      </c>
      <c r="G59">
        <v>8</v>
      </c>
      <c r="H59" t="e">
        <v>#N/A</v>
      </c>
    </row>
    <row r="60" spans="1:9" x14ac:dyDescent="0.3">
      <c r="A60">
        <v>3</v>
      </c>
      <c r="B60" t="str">
        <v>Power Ballad</v>
      </c>
      <c r="C60" t="str">
        <v>IMAX Central</v>
      </c>
      <c r="D60">
        <v>9</v>
      </c>
      <c r="E60">
        <v>14</v>
      </c>
      <c r="F60">
        <v>23</v>
      </c>
      <c r="G60">
        <v>15</v>
      </c>
      <c r="H60" t="e">
        <v>#N/A</v>
      </c>
    </row>
    <row r="61" spans="1:9" x14ac:dyDescent="0.3">
      <c r="A61">
        <v>4</v>
      </c>
      <c r="B61" t="str">
        <v>Disclosure Day</v>
      </c>
      <c r="C61" t="str">
        <v>Galaxy</v>
      </c>
      <c r="D61">
        <v>11</v>
      </c>
      <c r="E61">
        <v>18</v>
      </c>
      <c r="F61">
        <v>29</v>
      </c>
      <c r="G61">
        <v>7</v>
      </c>
      <c r="H61" t="e">
        <v>#N/A</v>
      </c>
    </row>
    <row r="62" spans="1:9" x14ac:dyDescent="0.3">
      <c r="A62">
        <v>5</v>
      </c>
      <c r="B62" t="str">
        <v>The Furious</v>
      </c>
      <c r="C62" t="str">
        <v>Regal</v>
      </c>
      <c r="D62">
        <v>20</v>
      </c>
      <c r="E62">
        <v>12</v>
      </c>
      <c r="F62">
        <v>32</v>
      </c>
      <c r="G62">
        <v>14</v>
      </c>
      <c r="H62" t="e">
        <v>#N/A</v>
      </c>
    </row>
    <row r="63" spans="1:9" x14ac:dyDescent="0.3">
      <c r="A63">
        <v>6</v>
      </c>
      <c r="B63" t="str">
        <v>Toy Story 5</v>
      </c>
      <c r="C63" t="str">
        <v>IMAX Central</v>
      </c>
      <c r="D63">
        <v>6</v>
      </c>
      <c r="E63">
        <v>9</v>
      </c>
      <c r="F63">
        <v>15</v>
      </c>
      <c r="G63">
        <v>22</v>
      </c>
      <c r="H63" t="e">
        <v>#N/A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A31CF-81C1-40C3-907D-82CFC337CFCB}">
  <dimension ref="A3:J20"/>
  <sheetViews>
    <sheetView zoomScale="145" zoomScaleNormal="145" workbookViewId="0">
      <selection activeCell="A6" sqref="A6"/>
    </sheetView>
  </sheetViews>
  <sheetFormatPr defaultRowHeight="14.4" x14ac:dyDescent="0.3"/>
  <cols>
    <col min="1" max="1" width="11.109375" customWidth="1"/>
    <col min="2" max="2" width="13.109375" customWidth="1"/>
    <col min="3" max="3" width="10.33203125" customWidth="1"/>
    <col min="4" max="4" width="12.6640625" customWidth="1"/>
    <col min="5" max="5" width="7.21875" customWidth="1"/>
    <col min="6" max="6" width="10.77734375" customWidth="1"/>
    <col min="7" max="7" width="17" customWidth="1"/>
    <col min="8" max="10" width="20.21875" customWidth="1"/>
  </cols>
  <sheetData>
    <row r="3" spans="1:10" x14ac:dyDescent="0.3">
      <c r="A3" s="26" t="s">
        <v>28</v>
      </c>
      <c r="B3" s="27" t="s">
        <v>29</v>
      </c>
      <c r="C3" s="27" t="s">
        <v>30</v>
      </c>
      <c r="D3" s="27" t="s">
        <v>10</v>
      </c>
      <c r="E3" s="27" t="s">
        <v>43</v>
      </c>
      <c r="F3" s="27" t="s">
        <v>31</v>
      </c>
      <c r="G3" s="27" t="s">
        <v>32</v>
      </c>
      <c r="H3" s="27" t="s">
        <v>44</v>
      </c>
      <c r="I3" s="39"/>
      <c r="J3" t="s">
        <v>93</v>
      </c>
    </row>
    <row r="4" spans="1:10" x14ac:dyDescent="0.3">
      <c r="A4" s="20" t="s">
        <v>33</v>
      </c>
      <c r="B4" s="21" t="s">
        <v>34</v>
      </c>
      <c r="C4" s="22">
        <v>44740</v>
      </c>
      <c r="D4" s="23">
        <v>570000</v>
      </c>
      <c r="E4" s="21" t="s">
        <v>45</v>
      </c>
      <c r="F4" s="21" t="s">
        <v>35</v>
      </c>
      <c r="G4" s="21" t="s">
        <v>99</v>
      </c>
      <c r="H4" s="21"/>
      <c r="I4" s="21" t="str">
        <f>_xlfn.TRANSLATE(G4)</f>
        <v>Opening act</v>
      </c>
      <c r="J4" t="s">
        <v>94</v>
      </c>
    </row>
    <row r="5" spans="1:10" x14ac:dyDescent="0.3">
      <c r="A5" s="20" t="s">
        <v>33</v>
      </c>
      <c r="B5" s="21" t="s">
        <v>34</v>
      </c>
      <c r="C5" s="22">
        <v>44062</v>
      </c>
      <c r="D5" s="23">
        <v>525000</v>
      </c>
      <c r="E5" t="s">
        <v>45</v>
      </c>
      <c r="F5" s="21" t="s">
        <v>36</v>
      </c>
      <c r="G5" s="21" t="s">
        <v>100</v>
      </c>
      <c r="H5" s="21"/>
      <c r="I5" s="21" t="str">
        <f t="shared" ref="I5:I18" si="0">_xlfn.TRANSLATE(G5)</f>
        <v>Intermission</v>
      </c>
      <c r="J5" t="s">
        <v>95</v>
      </c>
    </row>
    <row r="6" spans="1:10" x14ac:dyDescent="0.3">
      <c r="A6" s="20" t="s">
        <v>37</v>
      </c>
      <c r="B6" s="28" t="s">
        <v>34</v>
      </c>
      <c r="C6" s="22">
        <v>43438</v>
      </c>
      <c r="D6" s="23">
        <v>141000</v>
      </c>
      <c r="E6" t="s">
        <v>48</v>
      </c>
      <c r="F6" s="21" t="s">
        <v>36</v>
      </c>
      <c r="G6" s="21" t="s">
        <v>101</v>
      </c>
      <c r="H6" s="21" t="s">
        <v>46</v>
      </c>
      <c r="I6" s="21" t="str">
        <f t="shared" si="0"/>
        <v>Dancers</v>
      </c>
      <c r="J6" t="s">
        <v>96</v>
      </c>
    </row>
    <row r="7" spans="1:10" x14ac:dyDescent="0.3">
      <c r="A7" s="20" t="s">
        <v>38</v>
      </c>
      <c r="B7" s="21" t="s">
        <v>34</v>
      </c>
      <c r="C7" s="22">
        <v>44462</v>
      </c>
      <c r="D7" s="23">
        <v>204000</v>
      </c>
      <c r="E7" s="21" t="s">
        <v>45</v>
      </c>
      <c r="F7" s="21" t="s">
        <v>36</v>
      </c>
      <c r="G7" s="21" t="s">
        <v>100</v>
      </c>
      <c r="H7" s="21"/>
      <c r="I7" s="21" t="str">
        <f t="shared" si="0"/>
        <v>Intermission</v>
      </c>
      <c r="J7" t="s">
        <v>97</v>
      </c>
    </row>
    <row r="8" spans="1:10" x14ac:dyDescent="0.3">
      <c r="A8" s="29" t="s">
        <v>38</v>
      </c>
      <c r="B8" s="21" t="s">
        <v>47</v>
      </c>
      <c r="C8" s="22">
        <v>43676</v>
      </c>
      <c r="D8" s="23">
        <v>235000</v>
      </c>
      <c r="E8" s="21" t="s">
        <v>45</v>
      </c>
      <c r="F8" s="21" t="s">
        <v>36</v>
      </c>
      <c r="G8" s="21" t="s">
        <v>102</v>
      </c>
      <c r="H8" s="21"/>
      <c r="I8" s="21" t="str">
        <f t="shared" si="0"/>
        <v>No backup</v>
      </c>
      <c r="J8" t="s">
        <v>98</v>
      </c>
    </row>
    <row r="9" spans="1:10" x14ac:dyDescent="0.3">
      <c r="A9" s="20" t="s">
        <v>38</v>
      </c>
      <c r="B9" s="21" t="s">
        <v>34</v>
      </c>
      <c r="C9" s="22">
        <v>44528</v>
      </c>
      <c r="D9" s="23">
        <v>72000</v>
      </c>
      <c r="E9" s="21" t="s">
        <v>48</v>
      </c>
      <c r="F9" s="21" t="s">
        <v>39</v>
      </c>
      <c r="G9" s="21" t="s">
        <v>99</v>
      </c>
      <c r="H9" s="21" t="s">
        <v>49</v>
      </c>
      <c r="I9" s="21" t="str">
        <f t="shared" si="0"/>
        <v>Opening act</v>
      </c>
      <c r="J9" s="21"/>
    </row>
    <row r="10" spans="1:10" x14ac:dyDescent="0.3">
      <c r="A10" s="29" t="s">
        <v>37</v>
      </c>
      <c r="B10" s="21" t="s">
        <v>34</v>
      </c>
      <c r="C10" s="22">
        <v>43435</v>
      </c>
      <c r="D10" s="24">
        <v>245000</v>
      </c>
      <c r="E10" s="21" t="s">
        <v>48</v>
      </c>
      <c r="F10" s="21" t="s">
        <v>39</v>
      </c>
      <c r="G10" s="21" t="s">
        <v>99</v>
      </c>
      <c r="H10" s="21"/>
      <c r="I10" s="21" t="str">
        <f t="shared" si="0"/>
        <v>Opening act</v>
      </c>
      <c r="J10" s="21"/>
    </row>
    <row r="11" spans="1:10" x14ac:dyDescent="0.3">
      <c r="A11" s="20" t="s">
        <v>38</v>
      </c>
      <c r="B11" s="30" t="s">
        <v>34</v>
      </c>
      <c r="C11" s="22">
        <v>43857</v>
      </c>
      <c r="D11" s="23">
        <v>155000</v>
      </c>
      <c r="E11" t="s">
        <v>48</v>
      </c>
      <c r="F11" s="21" t="s">
        <v>35</v>
      </c>
      <c r="G11" s="21" t="s">
        <v>102</v>
      </c>
      <c r="H11" s="21"/>
      <c r="I11" s="21" t="str">
        <f t="shared" si="0"/>
        <v>No backup</v>
      </c>
      <c r="J11" s="21"/>
    </row>
    <row r="12" spans="1:10" x14ac:dyDescent="0.3">
      <c r="A12" s="20" t="s">
        <v>38</v>
      </c>
      <c r="B12" s="21" t="s">
        <v>34</v>
      </c>
      <c r="C12" s="22">
        <v>43928</v>
      </c>
      <c r="D12" s="23">
        <v>650000</v>
      </c>
      <c r="E12" s="21" t="s">
        <v>48</v>
      </c>
      <c r="F12" s="21" t="s">
        <v>39</v>
      </c>
      <c r="G12" s="21" t="s">
        <v>101</v>
      </c>
      <c r="H12" s="21"/>
      <c r="I12" s="21" t="str">
        <f t="shared" si="0"/>
        <v>Dancers</v>
      </c>
      <c r="J12" s="21"/>
    </row>
    <row r="13" spans="1:10" x14ac:dyDescent="0.3">
      <c r="A13" s="29" t="s">
        <v>38</v>
      </c>
      <c r="B13" s="21" t="s">
        <v>34</v>
      </c>
      <c r="C13" s="22">
        <v>43713</v>
      </c>
      <c r="D13" s="23">
        <v>342000</v>
      </c>
      <c r="E13" s="21" t="s">
        <v>48</v>
      </c>
      <c r="F13" s="21" t="s">
        <v>36</v>
      </c>
      <c r="G13" s="21" t="s">
        <v>101</v>
      </c>
      <c r="H13" s="21" t="s">
        <v>50</v>
      </c>
      <c r="I13" s="21" t="str">
        <f t="shared" si="0"/>
        <v>Dancers</v>
      </c>
      <c r="J13" s="21"/>
    </row>
    <row r="14" spans="1:10" x14ac:dyDescent="0.3">
      <c r="A14" s="20" t="s">
        <v>38</v>
      </c>
      <c r="B14" s="21" t="s">
        <v>34</v>
      </c>
      <c r="C14" s="22">
        <v>44783</v>
      </c>
      <c r="D14" s="23">
        <v>720000</v>
      </c>
      <c r="E14" t="s">
        <v>48</v>
      </c>
      <c r="F14" s="21" t="s">
        <v>36</v>
      </c>
      <c r="G14" s="21" t="s">
        <v>102</v>
      </c>
      <c r="H14" s="21"/>
      <c r="I14" s="21" t="str">
        <f t="shared" si="0"/>
        <v>No backup</v>
      </c>
      <c r="J14" s="21"/>
    </row>
    <row r="15" spans="1:10" x14ac:dyDescent="0.3">
      <c r="A15" s="20" t="s">
        <v>37</v>
      </c>
      <c r="B15" s="30" t="s">
        <v>34</v>
      </c>
      <c r="C15" s="22">
        <v>44801</v>
      </c>
      <c r="D15" s="23">
        <v>574000</v>
      </c>
      <c r="E15" s="21" t="s">
        <v>45</v>
      </c>
      <c r="F15" s="21" t="s">
        <v>36</v>
      </c>
      <c r="G15" s="21" t="s">
        <v>100</v>
      </c>
      <c r="H15" s="21"/>
      <c r="I15" s="21" t="str">
        <f t="shared" si="0"/>
        <v>Intermission</v>
      </c>
      <c r="J15" s="21"/>
    </row>
    <row r="16" spans="1:10" x14ac:dyDescent="0.3">
      <c r="A16" s="20" t="s">
        <v>92</v>
      </c>
      <c r="B16" s="21" t="s">
        <v>34</v>
      </c>
      <c r="C16" s="22">
        <v>43385</v>
      </c>
      <c r="D16" s="23">
        <v>368000</v>
      </c>
      <c r="E16" s="21" t="s">
        <v>45</v>
      </c>
      <c r="F16" s="21" t="s">
        <v>35</v>
      </c>
      <c r="G16" s="21" t="s">
        <v>101</v>
      </c>
      <c r="H16" s="21"/>
      <c r="I16" s="21" t="str">
        <f t="shared" si="0"/>
        <v>Dancers</v>
      </c>
      <c r="J16" s="21"/>
    </row>
    <row r="17" spans="1:10" x14ac:dyDescent="0.3">
      <c r="A17" s="20" t="s">
        <v>38</v>
      </c>
      <c r="B17" s="21" t="s">
        <v>34</v>
      </c>
      <c r="C17" s="22">
        <v>43831</v>
      </c>
      <c r="D17" s="23">
        <v>756000</v>
      </c>
      <c r="E17" t="s">
        <v>45</v>
      </c>
      <c r="F17" s="21" t="s">
        <v>36</v>
      </c>
      <c r="G17" s="21" t="s">
        <v>99</v>
      </c>
      <c r="H17" s="21"/>
      <c r="I17" s="21" t="str">
        <f t="shared" si="0"/>
        <v>Opening act</v>
      </c>
      <c r="J17" s="21"/>
    </row>
    <row r="18" spans="1:10" x14ac:dyDescent="0.3">
      <c r="A18" s="20" t="s">
        <v>38</v>
      </c>
      <c r="B18" s="21" t="s">
        <v>34</v>
      </c>
      <c r="C18" s="22">
        <v>44089</v>
      </c>
      <c r="D18" s="23">
        <v>320000</v>
      </c>
      <c r="E18" s="21" t="s">
        <v>45</v>
      </c>
      <c r="F18" s="21" t="s">
        <v>35</v>
      </c>
      <c r="G18" s="21" t="s">
        <v>102</v>
      </c>
      <c r="H18" s="21"/>
      <c r="I18" s="21" t="str">
        <f t="shared" si="0"/>
        <v>No backup</v>
      </c>
      <c r="J18" s="21"/>
    </row>
    <row r="20" spans="1:10" x14ac:dyDescent="0.3">
      <c r="G20" s="21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994F-2BE9-4D11-BC6C-63E4E0021B52}">
  <sheetPr>
    <pageSetUpPr fitToPage="1"/>
  </sheetPr>
  <dimension ref="B2:B15"/>
  <sheetViews>
    <sheetView showGridLines="0" zoomScaleNormal="100" workbookViewId="0">
      <selection activeCell="B15" sqref="B15"/>
    </sheetView>
  </sheetViews>
  <sheetFormatPr defaultRowHeight="14.4" x14ac:dyDescent="0.3"/>
  <cols>
    <col min="1" max="1" width="6" bestFit="1" customWidth="1"/>
    <col min="2" max="2" width="13.5546875" customWidth="1"/>
    <col min="6" max="6" width="9.88671875" bestFit="1" customWidth="1"/>
    <col min="7" max="7" width="2.33203125" bestFit="1" customWidth="1"/>
    <col min="8" max="8" width="5.109375" bestFit="1" customWidth="1"/>
    <col min="9" max="9" width="6.33203125" bestFit="1" customWidth="1"/>
    <col min="10" max="10" width="3.88671875" bestFit="1" customWidth="1"/>
    <col min="11" max="11" width="12.21875" bestFit="1" customWidth="1"/>
    <col min="18" max="18" width="5.6640625" customWidth="1"/>
    <col min="19" max="19" width="4.77734375" bestFit="1" customWidth="1"/>
    <col min="20" max="20" width="12.21875" bestFit="1" customWidth="1"/>
    <col min="21" max="21" width="5.109375" bestFit="1" customWidth="1"/>
    <col min="22" max="22" width="10.6640625" bestFit="1" customWidth="1"/>
    <col min="23" max="23" width="3.88671875" bestFit="1" customWidth="1"/>
  </cols>
  <sheetData>
    <row r="2" spans="2:2" x14ac:dyDescent="0.3">
      <c r="B2" s="1" t="str" cm="1">
        <f t="array" aca="1" ref="B2" ca="1">_xlfn.TEXTAFTER(CELL("filename",B2),"]")</f>
        <v>Quick wins</v>
      </c>
    </row>
    <row r="11" spans="2:2" x14ac:dyDescent="0.3">
      <c r="B11" t="s">
        <v>40</v>
      </c>
    </row>
    <row r="13" spans="2:2" x14ac:dyDescent="0.3">
      <c r="B13" s="25" t="s">
        <v>41</v>
      </c>
    </row>
    <row r="15" spans="2:2" x14ac:dyDescent="0.3">
      <c r="B15" s="1" t="s">
        <v>42</v>
      </c>
    </row>
  </sheetData>
  <pageMargins left="0.7" right="0.7" top="0.75" bottom="0.75" header="0.3" footer="0.3"/>
  <pageSetup paperSize="9" scale="5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8167B-63DF-4770-99BE-23FBAB596A57}">
  <dimension ref="B2:M21"/>
  <sheetViews>
    <sheetView showGridLines="0" zoomScale="130" zoomScaleNormal="130" workbookViewId="0">
      <selection activeCell="D12" sqref="D12"/>
    </sheetView>
  </sheetViews>
  <sheetFormatPr defaultColWidth="8.88671875" defaultRowHeight="14.4" x14ac:dyDescent="0.3"/>
  <cols>
    <col min="1" max="1" width="2.77734375" customWidth="1"/>
    <col min="2" max="2" width="12.44140625" customWidth="1"/>
    <col min="3" max="3" width="7.6640625" customWidth="1"/>
    <col min="4" max="4" width="15.21875" customWidth="1"/>
    <col min="5" max="5" width="9.109375" customWidth="1"/>
    <col min="6" max="6" width="11" customWidth="1"/>
    <col min="7" max="7" width="8.44140625" customWidth="1"/>
    <col min="10" max="10" width="2.6640625" customWidth="1"/>
    <col min="11" max="11" width="10.109375" customWidth="1"/>
    <col min="12" max="12" width="9.33203125" customWidth="1"/>
    <col min="13" max="13" width="9.77734375" customWidth="1"/>
    <col min="14" max="14" width="3.21875" customWidth="1"/>
    <col min="15" max="15" width="11.33203125" customWidth="1"/>
    <col min="16" max="16" width="8.109375" customWidth="1"/>
    <col min="17" max="17" width="20.6640625" customWidth="1"/>
    <col min="19" max="19" width="11.109375" customWidth="1"/>
  </cols>
  <sheetData>
    <row r="2" spans="2:13" x14ac:dyDescent="0.3">
      <c r="B2" s="1" t="str" cm="1">
        <f t="array" aca="1" ref="B2" ca="1">_xlfn.TEXTAFTER(CELL("filename",B2),"]")</f>
        <v>Arrays</v>
      </c>
      <c r="K2" s="19" t="s">
        <v>19</v>
      </c>
    </row>
    <row r="3" spans="2:13" x14ac:dyDescent="0.3">
      <c r="B3" s="3"/>
    </row>
    <row r="4" spans="2:13" s="4" customFormat="1" ht="28.8" x14ac:dyDescent="0.3">
      <c r="B4" s="6" t="s">
        <v>9</v>
      </c>
      <c r="C4" s="6" t="s">
        <v>10</v>
      </c>
      <c r="D4" s="6" t="s">
        <v>7</v>
      </c>
      <c r="E4" s="6" t="s">
        <v>12</v>
      </c>
      <c r="F4" s="17" t="s">
        <v>27</v>
      </c>
      <c r="H4" s="7" t="s">
        <v>13</v>
      </c>
      <c r="I4" s="7" t="s">
        <v>26</v>
      </c>
      <c r="J4"/>
      <c r="L4"/>
      <c r="M4"/>
    </row>
    <row r="5" spans="2:13" x14ac:dyDescent="0.3">
      <c r="B5" s="2" t="s">
        <v>8</v>
      </c>
      <c r="C5" s="2">
        <v>30</v>
      </c>
      <c r="D5" s="2" t="s">
        <v>16</v>
      </c>
      <c r="E5" s="2">
        <v>12</v>
      </c>
      <c r="H5" t="str" cm="1">
        <f t="array" ref="H5:H7">_xlfn.UNIQUE(B5:B12)</f>
        <v>Farming</v>
      </c>
    </row>
    <row r="6" spans="2:13" x14ac:dyDescent="0.3">
      <c r="B6" s="2" t="s">
        <v>8</v>
      </c>
      <c r="C6" s="2">
        <v>40</v>
      </c>
      <c r="D6" s="2" t="s">
        <v>23</v>
      </c>
      <c r="E6" s="2">
        <v>20</v>
      </c>
      <c r="H6" t="str">
        <v>Design</v>
      </c>
    </row>
    <row r="7" spans="2:13" x14ac:dyDescent="0.3">
      <c r="B7" s="2" t="s">
        <v>8</v>
      </c>
      <c r="C7" s="2">
        <v>25</v>
      </c>
      <c r="D7" s="2" t="s">
        <v>24</v>
      </c>
      <c r="E7" s="2">
        <v>30</v>
      </c>
      <c r="H7" t="str">
        <v>Tourism</v>
      </c>
    </row>
    <row r="8" spans="2:13" x14ac:dyDescent="0.3">
      <c r="B8" s="2" t="s">
        <v>14</v>
      </c>
      <c r="C8" s="2">
        <v>45</v>
      </c>
      <c r="D8" s="2" t="s">
        <v>25</v>
      </c>
      <c r="E8" s="2">
        <v>7</v>
      </c>
    </row>
    <row r="9" spans="2:13" x14ac:dyDescent="0.3">
      <c r="B9" s="2" t="s">
        <v>15</v>
      </c>
      <c r="C9" s="2">
        <v>35</v>
      </c>
      <c r="D9" s="2" t="s">
        <v>2</v>
      </c>
      <c r="E9" s="2">
        <v>17</v>
      </c>
      <c r="H9" s="1" t="s">
        <v>22</v>
      </c>
      <c r="I9" s="1"/>
      <c r="K9" s="18" t="s">
        <v>0</v>
      </c>
    </row>
    <row r="10" spans="2:13" x14ac:dyDescent="0.3">
      <c r="B10" s="2" t="s">
        <v>8</v>
      </c>
      <c r="C10" s="2">
        <v>50</v>
      </c>
      <c r="D10" s="2" t="s">
        <v>1</v>
      </c>
      <c r="E10" s="2">
        <v>6</v>
      </c>
    </row>
    <row r="11" spans="2:13" x14ac:dyDescent="0.3">
      <c r="B11" s="2" t="s">
        <v>14</v>
      </c>
      <c r="C11" s="2">
        <v>20</v>
      </c>
      <c r="D11" s="2" t="s">
        <v>5</v>
      </c>
      <c r="E11" s="2">
        <v>17</v>
      </c>
    </row>
    <row r="12" spans="2:13" x14ac:dyDescent="0.3">
      <c r="B12" s="2" t="s">
        <v>15</v>
      </c>
      <c r="C12" s="2">
        <v>30</v>
      </c>
      <c r="D12" s="2" t="s">
        <v>3</v>
      </c>
      <c r="E12" s="2">
        <v>12</v>
      </c>
    </row>
    <row r="13" spans="2:13" x14ac:dyDescent="0.3">
      <c r="B13" s="1"/>
      <c r="K13" s="1"/>
    </row>
    <row r="14" spans="2:13" x14ac:dyDescent="0.3">
      <c r="B14" s="14" t="s">
        <v>9</v>
      </c>
      <c r="C14" s="15" t="s">
        <v>10</v>
      </c>
      <c r="D14" s="15" t="s">
        <v>11</v>
      </c>
      <c r="E14" s="16" t="s">
        <v>12</v>
      </c>
      <c r="H14" s="5"/>
      <c r="I14" s="5"/>
    </row>
    <row r="15" spans="2:13" x14ac:dyDescent="0.3">
      <c r="B15" s="8" t="s">
        <v>8</v>
      </c>
      <c r="C15" s="9">
        <v>30</v>
      </c>
      <c r="D15" s="9" t="s">
        <v>18</v>
      </c>
      <c r="E15" s="10">
        <v>12</v>
      </c>
    </row>
    <row r="16" spans="2:13" x14ac:dyDescent="0.3">
      <c r="B16" s="8" t="s">
        <v>8</v>
      </c>
      <c r="C16" s="9">
        <v>40</v>
      </c>
      <c r="D16" s="9" t="s">
        <v>6</v>
      </c>
      <c r="E16" s="10">
        <v>20</v>
      </c>
      <c r="H16" s="1"/>
      <c r="I16" s="1"/>
    </row>
    <row r="17" spans="2:5" x14ac:dyDescent="0.3">
      <c r="B17" s="11" t="s">
        <v>17</v>
      </c>
      <c r="C17" s="12">
        <v>25</v>
      </c>
      <c r="D17" s="12" t="s">
        <v>4</v>
      </c>
      <c r="E17" s="13">
        <v>30</v>
      </c>
    </row>
    <row r="20" spans="2:5" x14ac:dyDescent="0.3">
      <c r="D20" s="18" t="s">
        <v>20</v>
      </c>
    </row>
    <row r="21" spans="2:5" x14ac:dyDescent="0.3">
      <c r="D21" s="18" t="s">
        <v>21</v>
      </c>
    </row>
  </sheetData>
  <conditionalFormatting sqref="B2">
    <cfRule type="containsText" dxfId="0" priority="1" operator="containsText" text="redo">
      <formula>NOT(ISERROR(SEARCH("redo",B2)))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E1E-E076-491A-B252-94DD619A6BC3}">
  <dimension ref="A1"/>
  <sheetViews>
    <sheetView showGridLines="0" workbookViewId="0">
      <selection activeCell="L26" sqref="L26"/>
    </sheetView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BBF62-E262-4343-9982-8436842094A7}">
  <dimension ref="A1"/>
  <sheetViews>
    <sheetView showGridLines="0" workbookViewId="0">
      <selection activeCell="L26" sqref="L26"/>
    </sheetView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32547-B006-4DD2-9D00-D8E3631D29A2}">
  <dimension ref="A1"/>
  <sheetViews>
    <sheetView showGridLines="0" workbookViewId="0">
      <selection activeCell="L26" sqref="L26"/>
    </sheetView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2CB2-1B31-4180-A248-CBD1B1EFAF03}">
  <dimension ref="A1"/>
  <sheetViews>
    <sheetView showGridLines="0" workbookViewId="0">
      <selection activeCell="L26" sqref="L26"/>
    </sheetView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C857-3FDC-42FC-B74E-1103700CC092}">
  <dimension ref="B2:I16"/>
  <sheetViews>
    <sheetView workbookViewId="0">
      <selection activeCell="G1" sqref="G1:G1048576"/>
    </sheetView>
  </sheetViews>
  <sheetFormatPr defaultRowHeight="14.4" x14ac:dyDescent="0.3"/>
  <cols>
    <col min="2" max="9" width="22.21875" customWidth="1"/>
  </cols>
  <sheetData>
    <row r="2" spans="2:9" ht="25.8" x14ac:dyDescent="0.5">
      <c r="B2" s="40" t="s">
        <v>103</v>
      </c>
    </row>
    <row r="4" spans="2:9" ht="18" x14ac:dyDescent="0.35">
      <c r="B4" s="41" t="s">
        <v>104</v>
      </c>
    </row>
    <row r="6" spans="2:9" x14ac:dyDescent="0.3">
      <c r="B6" s="46" t="s">
        <v>105</v>
      </c>
      <c r="C6" s="45" t="s">
        <v>106</v>
      </c>
      <c r="D6" s="45" t="s">
        <v>107</v>
      </c>
      <c r="E6" s="48" t="s">
        <v>108</v>
      </c>
    </row>
    <row r="7" spans="2:9" ht="21" x14ac:dyDescent="0.4">
      <c r="B7" s="47">
        <f>SUM('Copilot edit mode '!D4:D18)</f>
        <v>5877000</v>
      </c>
      <c r="C7" s="43">
        <f>AVERAGE('Copilot edit mode '!D4:D18)</f>
        <v>391800</v>
      </c>
      <c r="D7" s="44">
        <f>COUNTA('Copilot edit mode '!A4:A18)</f>
        <v>15</v>
      </c>
      <c r="E7" s="49">
        <f>COUNTA(_xlfn.UNIQUE('Copilot edit mode '!A4:A18))</f>
        <v>4</v>
      </c>
    </row>
    <row r="10" spans="2:9" ht="18" x14ac:dyDescent="0.35">
      <c r="B10" s="41" t="s">
        <v>109</v>
      </c>
      <c r="E10" s="41" t="s">
        <v>110</v>
      </c>
      <c r="H10" s="41" t="s">
        <v>113</v>
      </c>
    </row>
    <row r="12" spans="2:9" x14ac:dyDescent="0.3">
      <c r="B12" s="50" t="s">
        <v>28</v>
      </c>
      <c r="C12" s="50" t="s">
        <v>105</v>
      </c>
      <c r="E12" s="52" t="s">
        <v>111</v>
      </c>
      <c r="F12" s="52" t="s">
        <v>112</v>
      </c>
      <c r="H12" s="53" t="s">
        <v>43</v>
      </c>
      <c r="I12" s="53" t="s">
        <v>112</v>
      </c>
    </row>
    <row r="13" spans="2:9" x14ac:dyDescent="0.3">
      <c r="B13" s="2" t="s">
        <v>38</v>
      </c>
      <c r="C13" s="51">
        <f>SUMIF('Copilot edit mode '!A4:A18,B13,'Copilot edit mode '!D4:D18)</f>
        <v>3454000</v>
      </c>
      <c r="E13" s="2" t="s">
        <v>35</v>
      </c>
      <c r="F13" s="2">
        <f>COUNTIF('Copilot edit mode '!F4:F18,E13)</f>
        <v>4</v>
      </c>
      <c r="H13" s="2" t="s">
        <v>45</v>
      </c>
      <c r="I13" s="2">
        <f>COUNTIF('Copilot edit mode '!E4:E18,H13)</f>
        <v>8</v>
      </c>
    </row>
    <row r="14" spans="2:9" x14ac:dyDescent="0.3">
      <c r="B14" s="2" t="s">
        <v>33</v>
      </c>
      <c r="C14" s="51">
        <f>SUMIF('Copilot edit mode '!A4:A18,B14,'Copilot edit mode '!D4:D18)</f>
        <v>1095000</v>
      </c>
      <c r="E14" s="2" t="s">
        <v>39</v>
      </c>
      <c r="F14" s="2">
        <f>COUNTIF('Copilot edit mode '!F4:F18,E14)</f>
        <v>3</v>
      </c>
      <c r="H14" s="2" t="s">
        <v>48</v>
      </c>
      <c r="I14" s="2">
        <f>COUNTIF('Copilot edit mode '!E4:E18,H14)</f>
        <v>7</v>
      </c>
    </row>
    <row r="15" spans="2:9" x14ac:dyDescent="0.3">
      <c r="B15" s="2" t="s">
        <v>37</v>
      </c>
      <c r="C15" s="51">
        <f>SUMIF('Copilot edit mode '!A4:A18,B15,'Copilot edit mode '!D4:D18)</f>
        <v>960000</v>
      </c>
      <c r="E15" s="2" t="s">
        <v>36</v>
      </c>
      <c r="F15" s="2">
        <f>COUNTIF('Copilot edit mode '!F4:F18,E15)</f>
        <v>8</v>
      </c>
    </row>
    <row r="16" spans="2:9" x14ac:dyDescent="0.3">
      <c r="B16" s="2" t="s">
        <v>92</v>
      </c>
      <c r="C16" s="51">
        <f>SUMIF('Copilot edit mode '!A4:A18,B16,'Copilot edit mode '!D4:D18)</f>
        <v>368000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5B07-8E95-4402-8253-DF4A759E750C}">
  <dimension ref="A1:H23"/>
  <sheetViews>
    <sheetView workbookViewId="0">
      <selection activeCell="F27" sqref="F27"/>
    </sheetView>
  </sheetViews>
  <sheetFormatPr defaultRowHeight="14.4" x14ac:dyDescent="0.3"/>
  <cols>
    <col min="1" max="1" width="9.21875" customWidth="1"/>
    <col min="2" max="2" width="18.5546875" customWidth="1"/>
    <col min="3" max="3" width="33.33203125" customWidth="1"/>
    <col min="4" max="6" width="22.21875" customWidth="1"/>
    <col min="7" max="7" width="29.6640625" customWidth="1"/>
    <col min="8" max="8" width="22.21875" customWidth="1"/>
  </cols>
  <sheetData>
    <row r="1" spans="1:8" x14ac:dyDescent="0.3">
      <c r="A1" s="42" t="s">
        <v>114</v>
      </c>
      <c r="B1" s="42" t="s">
        <v>7</v>
      </c>
      <c r="C1" s="42" t="s">
        <v>115</v>
      </c>
      <c r="D1" s="42" t="s">
        <v>116</v>
      </c>
      <c r="E1" s="42" t="s">
        <v>43</v>
      </c>
      <c r="F1" s="42" t="s">
        <v>117</v>
      </c>
      <c r="G1" s="42" t="s">
        <v>118</v>
      </c>
      <c r="H1" s="42" t="s">
        <v>119</v>
      </c>
    </row>
    <row r="2" spans="1:8" x14ac:dyDescent="0.3">
      <c r="A2">
        <v>1</v>
      </c>
      <c r="B2" t="s">
        <v>120</v>
      </c>
      <c r="C2" t="s">
        <v>121</v>
      </c>
      <c r="D2" t="s">
        <v>122</v>
      </c>
      <c r="E2" t="s">
        <v>45</v>
      </c>
      <c r="F2">
        <v>69</v>
      </c>
      <c r="G2" t="s">
        <v>123</v>
      </c>
      <c r="H2" t="s">
        <v>124</v>
      </c>
    </row>
    <row r="3" spans="1:8" x14ac:dyDescent="0.3">
      <c r="A3">
        <v>2</v>
      </c>
      <c r="B3" t="s">
        <v>125</v>
      </c>
      <c r="C3" t="s">
        <v>126</v>
      </c>
      <c r="D3" t="s">
        <v>122</v>
      </c>
      <c r="E3" t="s">
        <v>45</v>
      </c>
      <c r="F3">
        <v>47</v>
      </c>
      <c r="G3" t="s">
        <v>123</v>
      </c>
      <c r="H3" t="s">
        <v>124</v>
      </c>
    </row>
    <row r="4" spans="1:8" x14ac:dyDescent="0.3">
      <c r="A4">
        <v>3</v>
      </c>
      <c r="B4" t="s">
        <v>127</v>
      </c>
      <c r="C4" t="s">
        <v>128</v>
      </c>
      <c r="D4" t="s">
        <v>129</v>
      </c>
      <c r="E4" t="s">
        <v>45</v>
      </c>
      <c r="F4">
        <v>77</v>
      </c>
      <c r="G4" t="s">
        <v>123</v>
      </c>
      <c r="H4" t="s">
        <v>124</v>
      </c>
    </row>
    <row r="5" spans="1:8" x14ac:dyDescent="0.3">
      <c r="A5">
        <v>4</v>
      </c>
      <c r="B5" t="s">
        <v>130</v>
      </c>
      <c r="C5" t="s">
        <v>131</v>
      </c>
      <c r="D5" t="s">
        <v>122</v>
      </c>
      <c r="E5" t="s">
        <v>45</v>
      </c>
      <c r="F5">
        <v>83</v>
      </c>
      <c r="G5" t="s">
        <v>123</v>
      </c>
      <c r="H5" t="s">
        <v>132</v>
      </c>
    </row>
    <row r="6" spans="1:8" x14ac:dyDescent="0.3">
      <c r="A6">
        <v>5</v>
      </c>
      <c r="B6" t="s">
        <v>133</v>
      </c>
      <c r="C6" t="s">
        <v>134</v>
      </c>
      <c r="D6" t="s">
        <v>129</v>
      </c>
      <c r="E6" t="s">
        <v>45</v>
      </c>
      <c r="F6">
        <v>57</v>
      </c>
      <c r="G6" t="s">
        <v>123</v>
      </c>
      <c r="H6" t="s">
        <v>124</v>
      </c>
    </row>
    <row r="7" spans="1:8" x14ac:dyDescent="0.3">
      <c r="A7">
        <v>6</v>
      </c>
      <c r="B7" t="s">
        <v>135</v>
      </c>
      <c r="C7" t="s">
        <v>136</v>
      </c>
      <c r="D7" t="s">
        <v>122</v>
      </c>
      <c r="E7" t="s">
        <v>45</v>
      </c>
      <c r="F7">
        <v>42</v>
      </c>
      <c r="G7" t="s">
        <v>123</v>
      </c>
      <c r="H7" t="s">
        <v>124</v>
      </c>
    </row>
    <row r="8" spans="1:8" x14ac:dyDescent="0.3">
      <c r="A8">
        <v>7</v>
      </c>
      <c r="B8" t="s">
        <v>137</v>
      </c>
      <c r="C8" t="s">
        <v>138</v>
      </c>
      <c r="D8" t="s">
        <v>122</v>
      </c>
      <c r="E8" t="s">
        <v>45</v>
      </c>
      <c r="F8">
        <v>55</v>
      </c>
      <c r="G8" t="s">
        <v>123</v>
      </c>
      <c r="H8" t="s">
        <v>124</v>
      </c>
    </row>
    <row r="9" spans="1:8" x14ac:dyDescent="0.3">
      <c r="A9">
        <v>8</v>
      </c>
      <c r="B9" t="s">
        <v>139</v>
      </c>
      <c r="C9" t="s">
        <v>140</v>
      </c>
      <c r="D9" t="s">
        <v>129</v>
      </c>
      <c r="E9" t="s">
        <v>45</v>
      </c>
      <c r="F9">
        <v>58</v>
      </c>
      <c r="G9" t="s">
        <v>123</v>
      </c>
      <c r="H9" t="s">
        <v>124</v>
      </c>
    </row>
    <row r="10" spans="1:8" x14ac:dyDescent="0.3">
      <c r="A10">
        <v>9</v>
      </c>
      <c r="B10" t="s">
        <v>141</v>
      </c>
      <c r="C10" t="s">
        <v>142</v>
      </c>
      <c r="D10" t="s">
        <v>129</v>
      </c>
      <c r="E10" t="s">
        <v>45</v>
      </c>
      <c r="F10">
        <v>65</v>
      </c>
      <c r="G10" t="s">
        <v>123</v>
      </c>
      <c r="H10" t="s">
        <v>124</v>
      </c>
    </row>
    <row r="11" spans="1:8" x14ac:dyDescent="0.3">
      <c r="A11">
        <v>10</v>
      </c>
      <c r="B11" t="s">
        <v>143</v>
      </c>
      <c r="C11" t="s">
        <v>144</v>
      </c>
      <c r="D11" t="s">
        <v>122</v>
      </c>
      <c r="E11" t="s">
        <v>45</v>
      </c>
      <c r="F11">
        <v>68</v>
      </c>
      <c r="G11" t="s">
        <v>123</v>
      </c>
      <c r="H11" t="s">
        <v>145</v>
      </c>
    </row>
    <row r="12" spans="1:8" x14ac:dyDescent="0.3">
      <c r="A12">
        <v>11</v>
      </c>
      <c r="B12" t="s">
        <v>146</v>
      </c>
      <c r="C12" t="s">
        <v>147</v>
      </c>
      <c r="D12" t="s">
        <v>122</v>
      </c>
      <c r="E12" t="s">
        <v>45</v>
      </c>
      <c r="F12">
        <v>63</v>
      </c>
      <c r="G12" t="s">
        <v>123</v>
      </c>
      <c r="H12" t="s">
        <v>124</v>
      </c>
    </row>
    <row r="13" spans="1:8" x14ac:dyDescent="0.3">
      <c r="A13">
        <v>12</v>
      </c>
      <c r="B13" t="s">
        <v>148</v>
      </c>
      <c r="C13" t="s">
        <v>149</v>
      </c>
      <c r="D13" t="s">
        <v>122</v>
      </c>
      <c r="E13" t="s">
        <v>45</v>
      </c>
      <c r="F13">
        <v>63</v>
      </c>
      <c r="G13" t="s">
        <v>123</v>
      </c>
      <c r="H13" t="s">
        <v>124</v>
      </c>
    </row>
    <row r="14" spans="1:8" x14ac:dyDescent="0.3">
      <c r="A14">
        <v>13</v>
      </c>
      <c r="B14" t="s">
        <v>150</v>
      </c>
      <c r="C14" t="s">
        <v>151</v>
      </c>
      <c r="D14" t="s">
        <v>129</v>
      </c>
      <c r="E14" t="s">
        <v>45</v>
      </c>
      <c r="F14">
        <v>79</v>
      </c>
      <c r="G14" t="s">
        <v>123</v>
      </c>
      <c r="H14" t="s">
        <v>124</v>
      </c>
    </row>
    <row r="15" spans="1:8" x14ac:dyDescent="0.3">
      <c r="A15">
        <v>14</v>
      </c>
      <c r="B15" t="s">
        <v>152</v>
      </c>
      <c r="C15" t="s">
        <v>153</v>
      </c>
      <c r="D15" t="s">
        <v>122</v>
      </c>
      <c r="E15" t="s">
        <v>45</v>
      </c>
      <c r="F15">
        <v>68</v>
      </c>
      <c r="G15" t="s">
        <v>123</v>
      </c>
      <c r="H15" t="s">
        <v>145</v>
      </c>
    </row>
    <row r="16" spans="1:8" x14ac:dyDescent="0.3">
      <c r="A16">
        <v>15</v>
      </c>
      <c r="B16" t="s">
        <v>154</v>
      </c>
      <c r="C16" t="s">
        <v>155</v>
      </c>
      <c r="D16" t="s">
        <v>122</v>
      </c>
      <c r="E16" t="s">
        <v>45</v>
      </c>
      <c r="F16">
        <v>81</v>
      </c>
      <c r="G16" t="s">
        <v>123</v>
      </c>
      <c r="H16" t="s">
        <v>124</v>
      </c>
    </row>
    <row r="17" spans="1:8" x14ac:dyDescent="0.3">
      <c r="A17">
        <v>16</v>
      </c>
      <c r="B17" t="s">
        <v>156</v>
      </c>
      <c r="C17" t="s">
        <v>157</v>
      </c>
      <c r="D17" t="s">
        <v>158</v>
      </c>
      <c r="E17" t="s">
        <v>48</v>
      </c>
      <c r="F17">
        <v>61</v>
      </c>
      <c r="G17" t="s">
        <v>123</v>
      </c>
      <c r="H17" t="s">
        <v>124</v>
      </c>
    </row>
    <row r="18" spans="1:8" x14ac:dyDescent="0.3">
      <c r="A18">
        <v>17</v>
      </c>
      <c r="B18" t="s">
        <v>159</v>
      </c>
      <c r="C18" t="s">
        <v>160</v>
      </c>
      <c r="D18" t="s">
        <v>129</v>
      </c>
      <c r="E18" t="s">
        <v>45</v>
      </c>
      <c r="F18">
        <v>57</v>
      </c>
      <c r="G18" t="s">
        <v>123</v>
      </c>
      <c r="H18" t="s">
        <v>124</v>
      </c>
    </row>
    <row r="19" spans="1:8" x14ac:dyDescent="0.3">
      <c r="A19">
        <v>18</v>
      </c>
      <c r="B19" t="s">
        <v>161</v>
      </c>
      <c r="C19" t="s">
        <v>162</v>
      </c>
      <c r="D19" t="s">
        <v>122</v>
      </c>
      <c r="E19" t="s">
        <v>45</v>
      </c>
      <c r="F19">
        <v>56</v>
      </c>
      <c r="G19" t="s">
        <v>123</v>
      </c>
      <c r="H19" t="s">
        <v>124</v>
      </c>
    </row>
    <row r="20" spans="1:8" x14ac:dyDescent="0.3">
      <c r="A20">
        <v>19</v>
      </c>
      <c r="B20" t="s">
        <v>163</v>
      </c>
      <c r="C20" t="s">
        <v>164</v>
      </c>
      <c r="D20" t="s">
        <v>129</v>
      </c>
      <c r="E20" t="s">
        <v>45</v>
      </c>
      <c r="F20">
        <v>88</v>
      </c>
      <c r="G20" t="s">
        <v>123</v>
      </c>
      <c r="H20" t="s">
        <v>124</v>
      </c>
    </row>
    <row r="21" spans="1:8" x14ac:dyDescent="0.3">
      <c r="A21">
        <v>20</v>
      </c>
      <c r="B21" t="s">
        <v>165</v>
      </c>
      <c r="C21" t="s">
        <v>166</v>
      </c>
      <c r="D21" t="s">
        <v>122</v>
      </c>
      <c r="E21" t="s">
        <v>48</v>
      </c>
      <c r="F21">
        <v>68</v>
      </c>
      <c r="G21" t="s">
        <v>123</v>
      </c>
      <c r="H21" t="s">
        <v>145</v>
      </c>
    </row>
    <row r="23" spans="1:8" x14ac:dyDescent="0.3">
      <c r="A23" s="54" t="s">
        <v>167</v>
      </c>
      <c r="B23" s="54"/>
      <c r="C23" s="54"/>
      <c r="D23" s="54"/>
      <c r="E23" s="54"/>
      <c r="F23" s="54"/>
      <c r="G23" s="54"/>
      <c r="H23" s="54"/>
    </row>
  </sheetData>
  <mergeCells count="1">
    <mergeCell ref="A23:H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4D6E1BA06BF54A99F3EDAE80A7A75F" ma:contentTypeVersion="3" ma:contentTypeDescription="Create a new document." ma:contentTypeScope="" ma:versionID="ba767bc6c480d21de3930b95927ee6e6">
  <xsd:schema xmlns:xsd="http://www.w3.org/2001/XMLSchema" xmlns:xs="http://www.w3.org/2001/XMLSchema" xmlns:p="http://schemas.microsoft.com/office/2006/metadata/properties" xmlns:ns2="e28f1da0-6852-44bb-8eda-b34aa636e6f0" targetNamespace="http://schemas.microsoft.com/office/2006/metadata/properties" ma:root="true" ma:fieldsID="49f44af24630c7be654ec19719693c23" ns2:_="">
    <xsd:import namespace="e28f1da0-6852-44bb-8eda-b34aa636e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f1da0-6852-44bb-8eda-b34aa636e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BC5738-C6B6-4574-8EC6-43E20EB4A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8f1da0-6852-44bb-8eda-b34aa636e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41BFF7-F334-47B8-912C-D0B8EAC8A9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740F2-5C5A-4FAA-9E94-BB201FDA74D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2C17C2E-DB38-4BB4-B306-54D19D9EFF4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Tables</vt:lpstr>
      <vt:lpstr>Copilot edit mode </vt:lpstr>
      <vt:lpstr>Quick wins</vt:lpstr>
      <vt:lpstr>Arrays</vt:lpstr>
      <vt:lpstr>Hidden</vt:lpstr>
      <vt:lpstr>Hidden (2)</vt:lpstr>
      <vt:lpstr>Hidden (3)</vt:lpstr>
      <vt:lpstr>Hidden (4)</vt:lpstr>
      <vt:lpstr>Dashboard</vt:lpstr>
      <vt:lpstr>European Leaders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Benaim</dc:creator>
  <cp:lastModifiedBy>David Benaim</cp:lastModifiedBy>
  <dcterms:created xsi:type="dcterms:W3CDTF">2023-02-28T06:33:13Z</dcterms:created>
  <dcterms:modified xsi:type="dcterms:W3CDTF">2026-06-16T16:05:34Z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0x010100DF4D6E1BA06BF54A99F3EDAE80A7A75F</vt:lpwstr>
  </property>
</Properties>
</file>