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50" tabRatio="936"/>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2" r:id="rId29"/>
    <sheet name="Instruction" sheetId="90" state="hidden"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37" i="69" l="1"/>
  <c r="G9" i="80" l="1"/>
  <c r="G8" i="80" l="1"/>
  <c r="H8" i="81" l="1"/>
  <c r="H9" i="81"/>
  <c r="H10" i="81"/>
  <c r="H11" i="81"/>
  <c r="H12" i="81"/>
  <c r="H13" i="81"/>
  <c r="H14" i="81"/>
  <c r="H15" i="81"/>
  <c r="H16" i="81"/>
  <c r="H17" i="81"/>
  <c r="H18" i="81"/>
  <c r="H19" i="81"/>
  <c r="H20" i="81"/>
  <c r="H21" i="81"/>
  <c r="C33" i="80" l="1"/>
  <c r="D33" i="80"/>
  <c r="E33" i="80"/>
  <c r="F33" i="80"/>
  <c r="G33" i="80"/>
  <c r="G37" i="80" s="1"/>
  <c r="G11" i="80" l="1"/>
  <c r="C14" i="80" l="1"/>
  <c r="F8" i="80" l="1"/>
  <c r="C19" i="85" l="1"/>
  <c r="D12" i="84"/>
  <c r="C12" i="84"/>
  <c r="D7" i="84"/>
  <c r="C7" i="84"/>
  <c r="H22" i="81"/>
  <c r="C22" i="81"/>
  <c r="D22" i="81"/>
  <c r="E22" i="81"/>
  <c r="F22" i="81"/>
  <c r="G22" i="81"/>
  <c r="C19" i="84" l="1"/>
  <c r="D19" i="84"/>
  <c r="C21" i="72"/>
  <c r="D21" i="72"/>
  <c r="E21" i="72"/>
  <c r="G14" i="80" l="1"/>
  <c r="D18" i="80" l="1"/>
  <c r="I7" i="82" l="1"/>
  <c r="I8" i="82"/>
  <c r="I9" i="82"/>
  <c r="I10" i="82"/>
  <c r="I11" i="82"/>
  <c r="I12" i="82"/>
  <c r="I13" i="82"/>
  <c r="I14" i="82"/>
  <c r="I15" i="82"/>
  <c r="I16" i="82"/>
  <c r="I17" i="82"/>
  <c r="I18" i="82"/>
  <c r="I19" i="82"/>
  <c r="I20" i="82"/>
  <c r="C21" i="82"/>
  <c r="D21" i="82"/>
  <c r="E21" i="82"/>
  <c r="F21" i="82"/>
  <c r="H21" i="82"/>
  <c r="I22" i="82"/>
  <c r="I23" i="82"/>
  <c r="I21" i="82" l="1"/>
  <c r="G18" i="80"/>
  <c r="G21" i="80" s="1"/>
  <c r="G39" i="80" s="1"/>
  <c r="F18" i="80"/>
  <c r="E18" i="80"/>
  <c r="C18" i="80"/>
  <c r="F14" i="80"/>
  <c r="E14" i="80"/>
  <c r="D14" i="80"/>
  <c r="F11" i="80"/>
  <c r="E11" i="80"/>
  <c r="D11" i="80"/>
  <c r="C11" i="80"/>
  <c r="E8" i="80"/>
  <c r="D8" i="80"/>
  <c r="C8" i="80"/>
  <c r="B2" i="92" l="1"/>
  <c r="B1" i="92"/>
  <c r="B2" i="71" l="1"/>
  <c r="C15" i="69" l="1"/>
  <c r="C25" i="69" s="1"/>
  <c r="B1" i="89" l="1"/>
  <c r="B1" i="88"/>
  <c r="B1" i="87"/>
  <c r="B1" i="86"/>
  <c r="B1" i="85"/>
  <c r="B1" i="84"/>
  <c r="B1" i="83"/>
  <c r="B1" i="82"/>
  <c r="B1" i="81"/>
  <c r="B2" i="89" l="1"/>
  <c r="B2" i="88"/>
  <c r="B2" i="87"/>
  <c r="B2" i="86"/>
  <c r="B2" i="85"/>
  <c r="B2" i="84"/>
  <c r="B2" i="83"/>
  <c r="B2" i="82"/>
  <c r="B2" i="81"/>
  <c r="H34" i="83" l="1"/>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I34" i="83" l="1"/>
  <c r="B2" i="80"/>
  <c r="B1" i="80"/>
  <c r="B2" i="79" l="1"/>
  <c r="B2" i="37"/>
  <c r="B2" i="36"/>
  <c r="B2" i="74"/>
  <c r="B2" i="64"/>
  <c r="B2" i="35"/>
  <c r="B2" i="69"/>
  <c r="B2" i="77"/>
  <c r="B2" i="28"/>
  <c r="B2" i="73"/>
  <c r="B2" i="72"/>
  <c r="B2" i="52"/>
  <c r="B2" i="75"/>
  <c r="B2" i="53"/>
  <c r="B2" i="62"/>
  <c r="G5" i="71" l="1"/>
  <c r="F5" i="71"/>
  <c r="E5" i="71"/>
  <c r="D5" i="71"/>
  <c r="C5" i="71"/>
  <c r="B1" i="79" l="1"/>
  <c r="B1" i="37"/>
  <c r="B1" i="36"/>
  <c r="B1" i="74"/>
  <c r="B1" i="64"/>
  <c r="B1" i="35"/>
  <c r="B1" i="69"/>
  <c r="B1" i="77"/>
  <c r="B1" i="28"/>
  <c r="B1" i="73"/>
  <c r="B1" i="72"/>
  <c r="B1" i="52"/>
  <c r="B1" i="71"/>
  <c r="B1" i="75"/>
  <c r="B1" i="53"/>
  <c r="B1" i="62"/>
  <c r="B1" i="6"/>
  <c r="C5" i="73" l="1"/>
  <c r="C8" i="73" l="1"/>
  <c r="C13" i="73" s="1"/>
  <c r="C45" i="69" l="1"/>
</calcChain>
</file>

<file path=xl/sharedStrings.xml><?xml version="1.0" encoding="utf-8"?>
<sst xmlns="http://schemas.openxmlformats.org/spreadsheetml/2006/main" count="1544" uniqueCount="1026">
  <si>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</si>
  <si>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</si>
  <si>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</si>
  <si>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</si>
  <si>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</si>
  <si>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</si>
  <si>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</si>
  <si>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</si>
  <si>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</si>
  <si>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</si>
  <si>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</si>
  <si>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</si>
  <si>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</si>
  <si>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</si>
  <si>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</si>
  <si>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</si>
  <si>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</si>
  <si>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</si>
  <si>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</si>
  <si>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</si>
  <si>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</si>
  <si>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</si>
  <si>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</si>
  <si>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</si>
  <si>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</si>
  <si>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</si>
  <si>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</si>
  <si>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</si>
  <si>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</si>
  <si>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</si>
  <si>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</si>
  <si>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</si>
  <si>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</si>
  <si>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</si>
  <si>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</si>
  <si>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</si>
  <si>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</si>
  <si>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</si>
  <si>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</si>
  <si>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</si>
  <si>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</si>
  <si>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</si>
  <si>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</si>
  <si>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</si>
  <si>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</si>
  <si>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</si>
  <si>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</si>
  <si>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</si>
  <si>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</si>
  <si>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</si>
  <si>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</si>
  <si>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</si>
  <si>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</si>
  <si>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</si>
  <si>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</si>
  <si>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</si>
  <si>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</si>
  <si>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</si>
  <si>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</si>
  <si>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</si>
  <si>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</si>
  <si>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</si>
  <si>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</si>
  <si>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</si>
  <si>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</si>
  <si>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</si>
  <si>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</si>
  <si>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</si>
  <si>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</si>
  <si>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</si>
  <si>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</si>
  <si>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</si>
  <si>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</si>
  <si>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</si>
  <si>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</si>
  <si>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</si>
  <si>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</si>
  <si>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</si>
  <si>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</si>
  <si>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</si>
  <si>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</si>
  <si>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</si>
  <si>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</si>
  <si>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</si>
  <si>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</si>
  <si>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</si>
  <si>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</si>
  <si>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</si>
  <si>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</si>
  <si>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</si>
  <si>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</si>
  <si>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</si>
  <si>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</si>
  <si>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</si>
  <si>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</si>
  <si>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</si>
  <si>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</si>
  <si>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</si>
  <si>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</si>
  <si>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</si>
  <si>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</si>
  <si>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</si>
  <si>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</si>
  <si>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</si>
  <si>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</si>
  <si>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</si>
  <si>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</si>
  <si>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</si>
  <si>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</si>
  <si>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</si>
  <si>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</si>
  <si>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</si>
  <si>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</si>
  <si>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</si>
  <si>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</si>
  <si>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</si>
  <si>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</si>
  <si>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</si>
  <si>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</si>
  <si>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</si>
  <si>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</si>
  <si>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</si>
  <si>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</si>
  <si>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</si>
  <si>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</si>
  <si>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</si>
  <si>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</si>
  <si>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</si>
  <si>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</si>
  <si>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</si>
  <si>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</si>
  <si>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</si>
  <si>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</si>
  <si>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</si>
  <si>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</si>
  <si>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</si>
  <si>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</si>
  <si>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</si>
  <si>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</si>
  <si>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</si>
  <si>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</si>
  <si>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</si>
  <si>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</si>
  <si>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</si>
  <si>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</si>
  <si>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</si>
  <si>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</si>
  <si>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</si>
  <si>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</si>
  <si>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</si>
  <si>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</si>
  <si>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</si>
  <si>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</si>
  <si>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</si>
  <si>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</si>
  <si>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</si>
  <si>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</si>
  <si>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</si>
  <si>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</si>
  <si>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</si>
  <si>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</si>
  <si>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</si>
  <si>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</si>
  <si>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</si>
  <si>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</si>
  <si>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</si>
  <si>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</si>
  <si>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</si>
  <si>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</si>
  <si>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</si>
  <si>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</si>
  <si>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</si>
  <si>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</si>
  <si>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</si>
  <si>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</si>
  <si>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</si>
  <si>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</si>
  <si>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</si>
  <si>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</si>
  <si>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</si>
  <si>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</si>
  <si>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</si>
  <si>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</si>
  <si>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</si>
  <si>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</si>
  <si>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</si>
  <si>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</si>
  <si>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</si>
  <si>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</si>
  <si>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</si>
  <si>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</si>
  <si>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</si>
  <si>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</si>
  <si>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</si>
  <si>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</si>
  <si>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</si>
  <si>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</si>
  <si>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</si>
  <si>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</si>
  <si>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</si>
  <si>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</si>
  <si>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</si>
  <si>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</si>
  <si>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</si>
  <si>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</si>
  <si>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</si>
  <si>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</si>
  <si>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</si>
  <si>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</si>
  <si>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</si>
  <si>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</si>
  <si>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</si>
  <si>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</si>
  <si>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</si>
  <si>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</si>
  <si>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</si>
  <si>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</si>
  <si>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</si>
  <si>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</si>
  <si>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</si>
  <si>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</si>
  <si>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</si>
  <si>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</si>
  <si>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</si>
  <si>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</si>
  <si>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</si>
  <si>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</si>
  <si>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</si>
  <si>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</si>
  <si>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</si>
  <si>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</si>
  <si>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</si>
  <si>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</si>
  <si>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</si>
  <si>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</si>
  <si>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</si>
  <si>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</si>
  <si>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</si>
  <si>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</si>
  <si>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</si>
  <si>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</si>
  <si>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</si>
  <si>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</si>
  <si>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</si>
  <si>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</si>
  <si>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</si>
  <si>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</si>
  <si>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</si>
  <si>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</si>
  <si>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</si>
  <si>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</si>
  <si>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</si>
  <si>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</si>
  <si>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</si>
  <si>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</si>
  <si>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</si>
  <si>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</si>
  <si>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</si>
  <si>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</si>
  <si>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</si>
  <si>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</si>
  <si>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</si>
  <si>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</si>
  <si>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</si>
  <si>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</si>
  <si>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</si>
  <si>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</si>
  <si>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</si>
  <si>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</si>
  <si>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</si>
  <si>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</si>
  <si>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</si>
  <si>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</si>
  <si>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</si>
  <si>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</si>
  <si>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</si>
  <si>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</si>
  <si>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</si>
  <si>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</si>
  <si>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</si>
  <si>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</si>
  <si>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</si>
  <si>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</si>
  <si>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</si>
  <si>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</si>
  <si>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</si>
  <si>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</si>
  <si>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</si>
  <si>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</si>
  <si>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</si>
  <si>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</si>
  <si>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</si>
  <si>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</si>
  <si>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</si>
  <si>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</si>
  <si>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</si>
  <si>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</si>
  <si>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</si>
  <si>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</si>
  <si>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</si>
  <si>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</si>
  <si>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</si>
  <si>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</si>
  <si>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</si>
  <si>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</si>
  <si>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</si>
  <si>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</si>
  <si>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</si>
  <si>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</si>
  <si>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</si>
  <si>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</si>
  <si>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</si>
  <si>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</si>
  <si>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</si>
  <si>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</si>
  <si>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</si>
  <si>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</si>
  <si>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</si>
  <si>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</si>
  <si>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</si>
  <si>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</si>
  <si>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</si>
  <si>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</si>
  <si>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</si>
  <si>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</si>
  <si>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</si>
  <si>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</si>
  <si>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</si>
  <si>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</si>
  <si>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</si>
  <si>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</si>
  <si>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</si>
  <si>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</si>
  <si>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</si>
  <si>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</si>
  <si>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</si>
  <si>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</si>
  <si>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</si>
  <si>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</si>
  <si>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</si>
  <si>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</si>
  <si>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</si>
  <si>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</si>
  <si>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</si>
  <si>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</si>
  <si>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</si>
  <si>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</si>
  <si>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</si>
  <si>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</si>
  <si>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</si>
  <si>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</si>
  <si>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</si>
  <si>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</si>
  <si>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</si>
  <si>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</si>
  <si>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</si>
  <si>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</si>
  <si>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</si>
  <si>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</si>
  <si>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</si>
  <si>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</si>
  <si>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</si>
  <si>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</si>
  <si>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</si>
  <si>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</si>
  <si>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</si>
  <si>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</si>
  <si>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</si>
  <si>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</si>
  <si>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</si>
  <si>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</si>
  <si>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</si>
  <si>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</si>
  <si>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</si>
  <si>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</si>
  <si>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</si>
  <si>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</si>
  <si>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</si>
  <si>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</si>
  <si>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</si>
  <si>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</si>
  <si>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</si>
  <si>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</si>
  <si>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</si>
  <si>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</si>
  <si>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</si>
  <si>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</si>
  <si>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</si>
  <si>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</si>
  <si>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</si>
  <si>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</si>
  <si>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</si>
  <si>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</si>
  <si>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</si>
  <si>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</si>
  <si>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</si>
  <si>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</si>
  <si>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</si>
  <si>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</si>
  <si>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</si>
  <si>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</si>
  <si>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</si>
  <si>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</si>
  <si>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</si>
  <si>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</si>
  <si>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</si>
  <si>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</si>
  <si>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</si>
  <si>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</si>
  <si>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</si>
  <si>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</si>
  <si>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</si>
  <si>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</si>
  <si>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</si>
  <si>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</si>
  <si>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</si>
  <si>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</si>
  <si>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</si>
  <si>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</si>
  <si>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</si>
  <si>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</si>
  <si>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</si>
  <si>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</si>
  <si>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</si>
  <si>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</si>
  <si>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</si>
  <si>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</si>
  <si>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</si>
  <si>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</si>
  <si>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</si>
  <si>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</si>
  <si>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</si>
  <si>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</si>
  <si>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</si>
  <si>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</si>
  <si>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</si>
  <si>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</si>
  <si>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</si>
  <si>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</si>
  <si>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</si>
  <si>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</si>
  <si>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</si>
  <si>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</si>
  <si>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</si>
  <si>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</si>
  <si>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</si>
  <si>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</si>
  <si>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</si>
  <si>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</si>
  <si>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</si>
  <si>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</si>
  <si>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</si>
  <si>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</si>
  <si>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</si>
  <si>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</si>
  <si>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</si>
  <si>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</si>
  <si>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</si>
  <si>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</si>
  <si>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</si>
  <si>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</si>
  <si>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</si>
  <si>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</si>
  <si>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</si>
  <si>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</si>
  <si>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</si>
  <si>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</si>
  <si>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</si>
  <si>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</si>
  <si>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</si>
  <si>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</si>
  <si>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</si>
  <si>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</si>
  <si>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</si>
  <si>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</si>
  <si>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</si>
  <si>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</si>
  <si>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</si>
  <si>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</si>
  <si>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</si>
  <si>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</si>
  <si>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</si>
  <si>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</si>
  <si>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</si>
  <si>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</si>
  <si>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</si>
  <si>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</si>
  <si>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</si>
  <si>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</si>
  <si>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</si>
  <si>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</si>
  <si>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</si>
  <si>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</si>
  <si>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</si>
  <si>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</si>
  <si>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</si>
  <si>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</si>
  <si>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</si>
  <si>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</si>
  <si>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</si>
  <si>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</si>
  <si>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</si>
  <si>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</si>
  <si>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</si>
  <si>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</si>
  <si>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</si>
  <si>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</si>
  <si>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</si>
  <si>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</si>
  <si>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</si>
  <si>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</si>
  <si>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</si>
  <si>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</si>
  <si>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</si>
  <si>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</si>
  <si>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</si>
  <si>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</si>
  <si>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</si>
  <si>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</si>
  <si>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</si>
  <si>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</si>
  <si>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</si>
  <si>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</si>
  <si>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</si>
  <si>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</si>
  <si>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</si>
  <si>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</si>
  <si>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</si>
  <si>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</si>
  <si>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</si>
  <si>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</si>
  <si>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</si>
  <si>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</si>
  <si>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</si>
  <si>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</si>
  <si>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</si>
  <si>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</si>
  <si>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</si>
  <si>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</si>
  <si>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</si>
  <si>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</si>
  <si>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</si>
  <si>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</si>
  <si>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</si>
  <si>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</si>
  <si>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</si>
  <si>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</si>
  <si>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</si>
  <si>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</si>
  <si>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</si>
  <si>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</si>
  <si>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</si>
  <si>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</si>
  <si>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</si>
  <si>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</si>
  <si>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</si>
  <si>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</si>
  <si>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</si>
  <si>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</si>
  <si>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</si>
  <si>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</si>
  <si>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</si>
  <si>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</si>
  <si>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</si>
  <si>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</si>
  <si>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</si>
  <si>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</si>
  <si>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</si>
  <si>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</si>
  <si>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</si>
  <si>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</si>
  <si>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</si>
  <si>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</si>
  <si>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</si>
  <si>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</si>
  <si>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</si>
  <si>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</si>
  <si>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</si>
  <si>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</si>
  <si>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</si>
  <si>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</si>
  <si>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</si>
  <si>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</si>
  <si>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</si>
  <si>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</si>
  <si>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</si>
  <si>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</si>
  <si>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</si>
  <si>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</si>
  <si>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</si>
  <si>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</si>
  <si>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</si>
  <si>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</si>
  <si>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</si>
  <si>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</si>
  <si>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</si>
  <si>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</si>
  <si>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</si>
  <si>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</si>
  <si>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</si>
  <si>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</si>
  <si>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</si>
  <si>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</si>
  <si>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</si>
  <si>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</si>
  <si>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</si>
  <si>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</si>
  <si>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</si>
  <si>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</si>
  <si>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</si>
  <si>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</si>
  <si>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</si>
  <si>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</si>
  <si>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</si>
  <si>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</si>
  <si>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</si>
  <si>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</si>
  <si>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</si>
  <si>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</si>
  <si>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</si>
  <si>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</si>
  <si>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</si>
  <si>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</si>
  <si>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</si>
  <si>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</si>
  <si>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</si>
  <si>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</si>
  <si>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</si>
  <si>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</si>
  <si>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</si>
  <si>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</si>
  <si>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</si>
  <si>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</si>
  <si>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</si>
  <si>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</si>
  <si>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</si>
  <si>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</si>
  <si>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</si>
  <si>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</si>
  <si>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</si>
  <si>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</si>
  <si>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</si>
  <si>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</si>
  <si>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</si>
  <si>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</si>
  <si>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</si>
  <si>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</si>
  <si>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</si>
  <si>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</si>
  <si>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</si>
  <si>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</si>
  <si>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</si>
  <si>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</si>
  <si>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</si>
  <si>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</si>
  <si>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</si>
  <si>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</si>
  <si>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</si>
  <si>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</si>
  <si>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</si>
  <si>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</si>
  <si>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</si>
  <si>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</si>
  <si>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</si>
  <si>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</si>
  <si>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</si>
  <si>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</si>
  <si>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</si>
  <si>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</si>
  <si>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</si>
  <si>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</si>
  <si>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</si>
  <si>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</si>
  <si>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</si>
  <si>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</si>
  <si>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</si>
  <si>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</si>
  <si>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</si>
  <si>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</si>
  <si>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</si>
  <si>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</si>
  <si>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</si>
  <si>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</si>
  <si>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</si>
  <si>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</si>
  <si>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</si>
  <si>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</si>
  <si>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</si>
  <si>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</si>
  <si>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</si>
  <si>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</si>
  <si>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</si>
  <si>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</si>
  <si>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</si>
  <si>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</si>
  <si>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</si>
  <si>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</si>
  <si>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</si>
  <si>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</si>
  <si>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</si>
  <si>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</si>
  <si>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</si>
  <si>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</si>
  <si>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</si>
  <si>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</si>
  <si>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</si>
  <si>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</si>
  <si>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</si>
  <si>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</si>
  <si>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</si>
  <si>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</si>
  <si>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</si>
  <si>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</si>
  <si>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</si>
  <si>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</si>
  <si>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</si>
  <si>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</si>
  <si>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</si>
  <si>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</si>
  <si>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</si>
  <si>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</si>
  <si>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</si>
  <si>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</si>
  <si>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</si>
  <si>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</si>
  <si>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</si>
  <si>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</si>
  <si>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</si>
  <si>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</si>
  <si>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</si>
  <si>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</si>
  <si>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</si>
  <si>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</si>
  <si>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</si>
  <si>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</si>
  <si>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</si>
  <si>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</si>
  <si>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</si>
  <si>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</si>
  <si>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</si>
  <si>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</si>
  <si>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</si>
  <si>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</si>
  <si>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</si>
  <si>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</si>
  <si>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</si>
  <si>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</si>
  <si>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</si>
  <si>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</si>
  <si>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</si>
  <si>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</si>
  <si>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</si>
  <si>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</si>
  <si>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</si>
  <si>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</si>
  <si>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</si>
  <si>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</si>
  <si>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</si>
  <si>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</si>
  <si>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</si>
  <si>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</si>
  <si>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</si>
  <si>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</si>
  <si>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</si>
  <si>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</si>
  <si>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</si>
  <si>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</si>
  <si>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</si>
  <si>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</si>
  <si>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</si>
  <si>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</si>
  <si>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</si>
  <si>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</si>
  <si>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</si>
  <si>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</si>
  <si>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</si>
  <si>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</si>
  <si>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</si>
  <si>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</si>
  <si>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</si>
  <si>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</si>
  <si>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</si>
  <si>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</si>
  <si>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</si>
  <si>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</si>
  <si>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</si>
  <si>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</si>
  <si>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</si>
  <si>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</si>
  <si>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</si>
  <si>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</si>
  <si>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</si>
  <si>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</si>
  <si>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</si>
  <si>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</si>
  <si>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</si>
  <si>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</si>
  <si>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</si>
  <si>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</si>
  <si>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</si>
  <si>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</si>
  <si>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</si>
  <si>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</si>
  <si>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</si>
  <si>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</si>
  <si>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</si>
  <si>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</si>
  <si>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</si>
  <si>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</si>
  <si>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</si>
  <si>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</si>
  <si>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</si>
  <si>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</si>
  <si>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</si>
  <si>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</si>
  <si>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</si>
  <si>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</si>
  <si>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</si>
  <si>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</si>
  <si>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</si>
  <si>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</si>
  <si>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</si>
  <si>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</si>
  <si>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</si>
  <si>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</si>
  <si>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</si>
  <si>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</si>
  <si>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</si>
  <si>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</si>
  <si>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</si>
  <si>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</si>
  <si>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</si>
  <si>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</si>
  <si>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</si>
  <si>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</si>
  <si>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</si>
  <si>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</si>
  <si>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</si>
  <si>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</si>
  <si>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</si>
  <si>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</si>
  <si>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</si>
  <si>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</si>
  <si>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</si>
  <si>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</si>
  <si>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</si>
  <si>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</si>
  <si>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</si>
  <si>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</si>
  <si>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</si>
  <si>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</si>
  <si>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</si>
  <si>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</si>
  <si>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</si>
  <si>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</si>
  <si>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</si>
  <si>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</si>
  <si>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</si>
  <si>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</si>
  <si>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</si>
  <si>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</si>
  <si>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</si>
  <si>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</si>
  <si>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</si>
  <si>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</si>
  <si>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</si>
  <si>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</si>
  <si>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</si>
  <si>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</si>
  <si>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</si>
  <si>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</si>
  <si>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</si>
  <si>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</si>
  <si>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</si>
  <si>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</si>
  <si>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</si>
  <si>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</si>
  <si>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</si>
  <si>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</si>
  <si>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</si>
  <si>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</si>
  <si>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</si>
  <si>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</si>
  <si>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</si>
  <si>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</si>
  <si>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</si>
  <si>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</si>
  <si>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</si>
  <si>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</si>
  <si>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</si>
  <si>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</si>
  <si>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</si>
  <si>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</si>
  <si>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</si>
  <si>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</si>
  <si>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</si>
  <si>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</si>
  <si>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</si>
  <si>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</si>
  <si>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</si>
  <si>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</si>
  <si>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</si>
  <si>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</si>
  <si>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</si>
  <si>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</si>
  <si>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</si>
  <si>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</si>
  <si>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</si>
  <si>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</si>
  <si>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</si>
  <si>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</si>
  <si>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</si>
  <si>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</si>
  <si>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</si>
  <si>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</si>
  <si>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</si>
  <si>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</si>
  <si>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</si>
  <si>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</si>
  <si>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</si>
  <si>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</si>
  <si>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</si>
  <si>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</si>
  <si>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</si>
  <si>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</si>
  <si>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</si>
  <si>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</si>
  <si>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</si>
  <si>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</si>
  <si>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</si>
  <si>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</si>
  <si>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</si>
  <si>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</si>
  <si>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</si>
  <si>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</si>
  <si>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</si>
  <si>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</si>
  <si>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</si>
  <si>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</si>
  <si>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</si>
  <si>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</si>
  <si>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</si>
  <si>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</si>
  <si>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</si>
  <si>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</si>
  <si>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</si>
  <si>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შეივსება შესაბამის კვარტლის ინფორმაცია. უმოქმედო სესხების ცვლილების მიზნებისთვის ერთი სესხის ჭრილში კურსის ეფექტი პერიოდზე შეივსება მხოლოდ ზრდაში ან შემცირებაში.</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</si>
  <si>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</si>
  <si>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განმარტებები გვერდებისთვის  "17-25"</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</si>
  <si>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</si>
  <si>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</si>
  <si>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</si>
  <si>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</si>
  <si>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</si>
  <si>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</si>
  <si>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</si>
  <si>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</si>
  <si>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</si>
  <si>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</si>
  <si>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</si>
  <si>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</si>
  <si>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</si>
  <si>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</si>
  <si>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</si>
  <si>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სს თიბისი ბანკი</t>
  </si>
  <si>
    <t>არნე ბერგრენი</t>
  </si>
  <si>
    <t>ვახტანგ ბუცხრიკიძე</t>
  </si>
  <si>
    <t>www.tbcbank.com.ge</t>
  </si>
  <si>
    <t>ცირა კემულარია</t>
  </si>
  <si>
    <t>დამოუკიდებელი წევრი</t>
  </si>
  <si>
    <t>მარია ლუიზა ჩიკონიანი</t>
  </si>
  <si>
    <t>დამოუკიდებელი თავმჯდომარე</t>
  </si>
  <si>
    <t>გენერალური დირექტორი</t>
  </si>
  <si>
    <t>თორნიკე გოგიჩაიშვილი</t>
  </si>
  <si>
    <t>გენერალური დირექტორის მოადგილე / საცალო, მცირე და საშუალო საბანკო ბიზნესის მართვა</t>
  </si>
  <si>
    <t>ნინო მასურაშვილი</t>
  </si>
  <si>
    <t>გენერალური დირექტორის მოადგილე / რისკების მართვა</t>
  </si>
  <si>
    <t>გიორგი მეგრელიშვილი</t>
  </si>
  <si>
    <t>გენერალური დირექტორის მოადგილე / ფინანსების მართვა</t>
  </si>
  <si>
    <t>ნიკოლოზ ქურდიანი</t>
  </si>
  <si>
    <t>გიორგი თხელიძე</t>
  </si>
  <si>
    <t>გენერალური დირექტორის მოადგილე / კორპორატიული და საინვესტიციო საბანკო ბიზნესის მართვა</t>
  </si>
  <si>
    <t>TBC Bank Group PLC</t>
  </si>
  <si>
    <t>Dunross &amp; Co.</t>
  </si>
  <si>
    <t>ეფტიმიოს კირიაკოპულოსი</t>
  </si>
  <si>
    <t>ერან კლაინი</t>
  </si>
  <si>
    <t>პერ ანდერს იორგენ ფასტი</t>
  </si>
  <si>
    <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</si>
  <si>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</si>
  <si>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</si>
  <si>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</si>
  <si>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</si>
  <si>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</si>
  <si>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</si>
  <si>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</si>
  <si>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</si>
  <si>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</si>
  <si>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</si>
  <si>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</si>
  <si>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</si>
  <si>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</si>
  <si>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</si>
  <si>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</si>
  <si>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</si>
  <si>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</si>
  <si>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</si>
  <si>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</si>
  <si>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</si>
  <si>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</si>
  <si>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</si>
  <si>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ზოგადი და ხარისხობრივი ინფორმაცია საცალო პროდუქტებზე</t>
  </si>
  <si>
    <t>4Q-2021</t>
  </si>
  <si>
    <t>ვენერა სუქნიძე</t>
  </si>
  <si>
    <t>რაჯივ ლოჩან სოუნი</t>
  </si>
  <si>
    <t>1Q-2022</t>
  </si>
  <si>
    <t>Allan Gray Investment Management</t>
  </si>
  <si>
    <t>2Q-2022</t>
  </si>
  <si>
    <t>მამუკა ხაზარაძე</t>
  </si>
  <si>
    <t>ბადრი ჯაფარიძე</t>
  </si>
  <si>
    <t>3Q-2022</t>
  </si>
  <si>
    <t>გენერალური დირექტორის მოადგილე / ბრენდის გამოცდილება და მარკეტინგული კომუნიკაციები</t>
  </si>
  <si>
    <t>კაპიტალის კონსერვაციის ბუფერი</t>
  </si>
  <si>
    <t>4Q-2022</t>
  </si>
  <si>
    <t>ცხრილი 9 (Capital), N17</t>
  </si>
  <si>
    <t>ცხრილი 9 (Capital), N37</t>
  </si>
  <si>
    <t>ცხრილი 9 (Capital), 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</si>
</sst>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
      <b/>
      <sz val="9"/>
      <color theme="1"/>
      <name val="Calibri"/>
      <family val="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theme="6" tint="-0.499984740745262"/>
      </left>
      <right style="thin">
        <color theme="6" tint="-0.499984740745262"/>
      </right>
      <top style="thin">
        <color indexed="64"/>
      </top>
      <bottom style="thin">
        <color theme="6" tint="-0.499984740745262"/>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9"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42"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5" applyNumberFormat="0" applyFill="0" applyAlignment="0" applyProtection="0"/>
    <xf numFmtId="169" fontId="56" fillId="0" borderId="45" applyNumberFormat="0" applyFill="0" applyAlignment="0" applyProtection="0"/>
    <xf numFmtId="0"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0" fontId="56" fillId="0" borderId="45" applyNumberFormat="0" applyFill="0" applyAlignment="0" applyProtection="0"/>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9"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0" fontId="67" fillId="43" borderId="42"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0" fontId="70" fillId="0" borderId="4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0" fontId="70" fillId="0" borderId="4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49"/>
    <xf numFmtId="169" fontId="27" fillId="0" borderId="49"/>
    <xf numFmtId="168" fontId="27" fillId="0" borderId="4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7" fillId="0" borderId="0"/>
    <xf numFmtId="0" fontId="7"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7"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7" fillId="0" borderId="0"/>
    <xf numFmtId="0" fontId="77" fillId="0" borderId="0"/>
    <xf numFmtId="168" fontId="7" fillId="0" borderId="0"/>
    <xf numFmtId="0" fontId="77" fillId="0" borderId="0"/>
    <xf numFmtId="168" fontId="7"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9"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168" fontId="2" fillId="0" borderId="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9"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9"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26" fillId="0" borderId="53"/>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11" applyNumberFormat="0" applyFill="0" applyAlignment="0" applyProtection="0"/>
    <xf numFmtId="168" fontId="95" fillId="0" borderId="111" applyNumberFormat="0" applyFill="0" applyAlignment="0" applyProtection="0"/>
    <xf numFmtId="169" fontId="95" fillId="0" borderId="111" applyNumberFormat="0" applyFill="0" applyAlignment="0" applyProtection="0"/>
    <xf numFmtId="168" fontId="95" fillId="0" borderId="111" applyNumberFormat="0" applyFill="0" applyAlignment="0" applyProtection="0"/>
    <xf numFmtId="168" fontId="95" fillId="0" borderId="111" applyNumberFormat="0" applyFill="0" applyAlignment="0" applyProtection="0"/>
    <xf numFmtId="169" fontId="95" fillId="0" borderId="111" applyNumberFormat="0" applyFill="0" applyAlignment="0" applyProtection="0"/>
    <xf numFmtId="168" fontId="95" fillId="0" borderId="111" applyNumberFormat="0" applyFill="0" applyAlignment="0" applyProtection="0"/>
    <xf numFmtId="168" fontId="95" fillId="0" borderId="111" applyNumberFormat="0" applyFill="0" applyAlignment="0" applyProtection="0"/>
    <xf numFmtId="169" fontId="95" fillId="0" borderId="111" applyNumberFormat="0" applyFill="0" applyAlignment="0" applyProtection="0"/>
    <xf numFmtId="168" fontId="95" fillId="0" borderId="111" applyNumberFormat="0" applyFill="0" applyAlignment="0" applyProtection="0"/>
    <xf numFmtId="168" fontId="95" fillId="0" borderId="111" applyNumberFormat="0" applyFill="0" applyAlignment="0" applyProtection="0"/>
    <xf numFmtId="169" fontId="95" fillId="0" borderId="111" applyNumberFormat="0" applyFill="0" applyAlignment="0" applyProtection="0"/>
    <xf numFmtId="168" fontId="95"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169" fontId="95"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168" fontId="95"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168" fontId="95"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0" fontId="48" fillId="0" borderId="111" applyNumberFormat="0" applyFill="0" applyAlignment="0" applyProtection="0"/>
    <xf numFmtId="188" fontId="2" fillId="70" borderId="105" applyFont="0">
      <alignment horizontal="right" vertical="center"/>
    </xf>
    <xf numFmtId="3" fontId="2" fillId="70" borderId="105" applyFont="0">
      <alignment horizontal="right" vertical="center"/>
    </xf>
    <xf numFmtId="0" fontId="84" fillId="64" borderId="110" applyNumberFormat="0" applyAlignment="0" applyProtection="0"/>
    <xf numFmtId="168" fontId="86" fillId="64" borderId="110" applyNumberFormat="0" applyAlignment="0" applyProtection="0"/>
    <xf numFmtId="169" fontId="86" fillId="64" borderId="110" applyNumberFormat="0" applyAlignment="0" applyProtection="0"/>
    <xf numFmtId="168" fontId="86" fillId="64" borderId="110" applyNumberFormat="0" applyAlignment="0" applyProtection="0"/>
    <xf numFmtId="168" fontId="86" fillId="64" borderId="110" applyNumberFormat="0" applyAlignment="0" applyProtection="0"/>
    <xf numFmtId="169" fontId="86" fillId="64" borderId="110" applyNumberFormat="0" applyAlignment="0" applyProtection="0"/>
    <xf numFmtId="168" fontId="86" fillId="64" borderId="110" applyNumberFormat="0" applyAlignment="0" applyProtection="0"/>
    <xf numFmtId="168" fontId="86" fillId="64" borderId="110" applyNumberFormat="0" applyAlignment="0" applyProtection="0"/>
    <xf numFmtId="169" fontId="86" fillId="64" borderId="110" applyNumberFormat="0" applyAlignment="0" applyProtection="0"/>
    <xf numFmtId="168" fontId="86" fillId="64" borderId="110" applyNumberFormat="0" applyAlignment="0" applyProtection="0"/>
    <xf numFmtId="168" fontId="86" fillId="64" borderId="110" applyNumberFormat="0" applyAlignment="0" applyProtection="0"/>
    <xf numFmtId="169" fontId="86" fillId="64" borderId="110" applyNumberFormat="0" applyAlignment="0" applyProtection="0"/>
    <xf numFmtId="168" fontId="86"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169" fontId="86"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168" fontId="86"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168" fontId="86"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0" fontId="84" fillId="64" borderId="110" applyNumberFormat="0" applyAlignment="0" applyProtection="0"/>
    <xf numFmtId="3" fontId="2" fillId="75" borderId="105" applyFont="0">
      <alignment horizontal="right" vertical="center"/>
      <protection locked="0"/>
    </xf>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 fillId="74" borderId="109" applyNumberFormat="0" applyFont="0" applyAlignment="0" applyProtection="0"/>
    <xf numFmtId="0" fontId="28" fillId="74" borderId="109" applyNumberFormat="0" applyFont="0" applyAlignment="0" applyProtection="0"/>
    <xf numFmtId="0" fontId="2" fillId="74" borderId="109" applyNumberFormat="0" applyFont="0" applyAlignment="0" applyProtection="0"/>
    <xf numFmtId="0" fontId="2"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0" fontId="28" fillId="74" borderId="109" applyNumberFormat="0" applyFont="0" applyAlignment="0" applyProtection="0"/>
    <xf numFmtId="3" fontId="2" fillId="72" borderId="105" applyFont="0">
      <alignment horizontal="right" vertical="center"/>
      <protection locked="0"/>
    </xf>
    <xf numFmtId="0" fontId="67" fillId="43" borderId="108" applyNumberFormat="0" applyAlignment="0" applyProtection="0"/>
    <xf numFmtId="168" fontId="69" fillId="43" borderId="108" applyNumberFormat="0" applyAlignment="0" applyProtection="0"/>
    <xf numFmtId="169" fontId="69" fillId="43" borderId="108" applyNumberFormat="0" applyAlignment="0" applyProtection="0"/>
    <xf numFmtId="168" fontId="69" fillId="43" borderId="108" applyNumberFormat="0" applyAlignment="0" applyProtection="0"/>
    <xf numFmtId="168" fontId="69" fillId="43" borderId="108" applyNumberFormat="0" applyAlignment="0" applyProtection="0"/>
    <xf numFmtId="169" fontId="69" fillId="43" borderId="108" applyNumberFormat="0" applyAlignment="0" applyProtection="0"/>
    <xf numFmtId="168" fontId="69" fillId="43" borderId="108" applyNumberFormat="0" applyAlignment="0" applyProtection="0"/>
    <xf numFmtId="168" fontId="69" fillId="43" borderId="108" applyNumberFormat="0" applyAlignment="0" applyProtection="0"/>
    <xf numFmtId="169" fontId="69" fillId="43" borderId="108" applyNumberFormat="0" applyAlignment="0" applyProtection="0"/>
    <xf numFmtId="168" fontId="69" fillId="43" borderId="108" applyNumberFormat="0" applyAlignment="0" applyProtection="0"/>
    <xf numFmtId="168" fontId="69" fillId="43" borderId="108" applyNumberFormat="0" applyAlignment="0" applyProtection="0"/>
    <xf numFmtId="169" fontId="69" fillId="43" borderId="108" applyNumberFormat="0" applyAlignment="0" applyProtection="0"/>
    <xf numFmtId="168" fontId="69"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169" fontId="69"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168" fontId="69"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168" fontId="69"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67" fillId="43" borderId="108" applyNumberFormat="0" applyAlignment="0" applyProtection="0"/>
    <xf numFmtId="0" fontId="2" fillId="71" borderId="106" applyNumberFormat="0" applyFont="0" applyBorder="0" applyProtection="0">
      <alignment horizontal="left" vertical="center"/>
    </xf>
    <xf numFmtId="9" fontId="2" fillId="71" borderId="105" applyFont="0" applyProtection="0">
      <alignment horizontal="right" vertical="center"/>
    </xf>
    <xf numFmtId="3" fontId="2" fillId="71" borderId="105" applyFont="0" applyProtection="0">
      <alignment horizontal="right" vertical="center"/>
    </xf>
    <xf numFmtId="0" fontId="63" fillId="70" borderId="106" applyFont="0" applyBorder="0">
      <alignment horizontal="center" wrapText="1"/>
    </xf>
    <xf numFmtId="168" fontId="55" fillId="0" borderId="103">
      <alignment horizontal="left" vertical="center"/>
    </xf>
    <xf numFmtId="0" fontId="55" fillId="0" borderId="103">
      <alignment horizontal="left" vertical="center"/>
    </xf>
    <xf numFmtId="0" fontId="55" fillId="0" borderId="103">
      <alignment horizontal="left" vertical="center"/>
    </xf>
    <xf numFmtId="0" fontId="2" fillId="69" borderId="105" applyNumberFormat="0" applyFont="0" applyBorder="0" applyProtection="0">
      <alignment horizontal="center" vertical="center"/>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7" fillId="0" borderId="105" applyNumberFormat="0" applyAlignment="0">
      <alignment horizontal="right"/>
      <protection locked="0"/>
    </xf>
    <xf numFmtId="0" fontId="39" fillId="64" borderId="108" applyNumberFormat="0" applyAlignment="0" applyProtection="0"/>
    <xf numFmtId="168" fontId="41" fillId="64" borderId="108" applyNumberFormat="0" applyAlignment="0" applyProtection="0"/>
    <xf numFmtId="169" fontId="41" fillId="64" borderId="108" applyNumberFormat="0" applyAlignment="0" applyProtection="0"/>
    <xf numFmtId="168" fontId="41" fillId="64" borderId="108" applyNumberFormat="0" applyAlignment="0" applyProtection="0"/>
    <xf numFmtId="168" fontId="41" fillId="64" borderId="108" applyNumberFormat="0" applyAlignment="0" applyProtection="0"/>
    <xf numFmtId="169" fontId="41" fillId="64" borderId="108" applyNumberFormat="0" applyAlignment="0" applyProtection="0"/>
    <xf numFmtId="168" fontId="41" fillId="64" borderId="108" applyNumberFormat="0" applyAlignment="0" applyProtection="0"/>
    <xf numFmtId="168" fontId="41" fillId="64" borderId="108" applyNumberFormat="0" applyAlignment="0" applyProtection="0"/>
    <xf numFmtId="169" fontId="41" fillId="64" borderId="108" applyNumberFormat="0" applyAlignment="0" applyProtection="0"/>
    <xf numFmtId="168" fontId="41" fillId="64" borderId="108" applyNumberFormat="0" applyAlignment="0" applyProtection="0"/>
    <xf numFmtId="168" fontId="41" fillId="64" borderId="108" applyNumberFormat="0" applyAlignment="0" applyProtection="0"/>
    <xf numFmtId="169" fontId="41" fillId="64" borderId="108" applyNumberFormat="0" applyAlignment="0" applyProtection="0"/>
    <xf numFmtId="168" fontId="41"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169" fontId="41"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168" fontId="41"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168" fontId="41"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39" fillId="64" borderId="108" applyNumberFormat="0" applyAlignment="0" applyProtection="0"/>
    <xf numFmtId="0" fontId="1" fillId="0" borderId="0"/>
    <xf numFmtId="169" fontId="27" fillId="37" borderId="0"/>
    <xf numFmtId="0" fontId="2" fillId="0" borderId="0">
      <alignment vertical="center"/>
    </xf>
    <xf numFmtId="166" fontId="1" fillId="0" borderId="0" applyFont="0" applyFill="0" applyBorder="0" applyAlignment="0" applyProtection="0"/>
    <xf numFmtId="0" fontId="1" fillId="0" borderId="0"/>
  </cellStyleXfs>
  <cellXfs count="93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0" fillId="0" borderId="0" xfId="0" applyNumberFormat="1" applyBorder="1" applyAlignment="1">
      <alignment horizontal="center"/>
    </xf>
    <xf numFmtId="0" fontId="4" fillId="0" borderId="3" xfId="0" applyFont="1" applyBorder="1"/>
    <xf numFmtId="0" fontId="8" fillId="0" borderId="19"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8" fillId="0" borderId="22" xfId="0" applyFont="1" applyBorder="1" applyAlignment="1">
      <alignment vertical="center"/>
    </xf>
    <xf numFmtId="0" fontId="8" fillId="0" borderId="25" xfId="0" applyFont="1" applyBorder="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applyFill="1" applyBorder="1" applyAlignment="1" applyProtection="1"/>
    <xf numFmtId="0" fontId="8" fillId="0" borderId="8" xfId="0" applyFont="1" applyBorder="1" applyAlignment="1">
      <alignment wrapText="1"/>
    </xf>
    <xf numFmtId="0" fontId="8" fillId="0" borderId="24" xfId="0" applyFont="1" applyBorder="1" applyAlignment="1">
      <alignment wrapText="1"/>
    </xf>
    <xf numFmtId="0" fontId="6" fillId="0" borderId="0" xfId="0" applyFont="1" applyBorder="1"/>
    <xf numFmtId="0" fontId="9" fillId="0" borderId="0" xfId="0" applyFont="1" applyAlignment="1">
      <alignment horizontal="center"/>
    </xf>
    <xf numFmtId="0" fontId="8" fillId="0" borderId="0" xfId="0" applyFont="1" applyFill="1" applyBorder="1" applyProtection="1"/>
    <xf numFmtId="10" fontId="8" fillId="0" borderId="0" xfId="6" applyNumberFormat="1" applyFont="1" applyFill="1" applyBorder="1" applyProtection="1">
      <protection locked="0"/>
    </xf>
    <xf numFmtId="0" fontId="8" fillId="0" borderId="0" xfId="0" applyFont="1" applyFill="1" applyBorder="1" applyProtection="1">
      <protection locked="0"/>
    </xf>
    <xf numFmtId="0" fontId="17" fillId="0" borderId="0" xfId="0" applyFont="1" applyFill="1" applyBorder="1" applyProtection="1">
      <protection locked="0"/>
    </xf>
    <xf numFmtId="0" fontId="9" fillId="0" borderId="19" xfId="0" applyFont="1" applyFill="1" applyBorder="1" applyAlignment="1" applyProtection="1">
      <alignment horizontal="center" vertical="center"/>
    </xf>
    <xf numFmtId="0" fontId="8" fillId="0" borderId="20" xfId="0" applyFont="1" applyFill="1" applyBorder="1" applyProtection="1"/>
    <xf numFmtId="0" fontId="8" fillId="0" borderId="22" xfId="0" applyFont="1" applyFill="1" applyBorder="1" applyAlignment="1" applyProtection="1">
      <alignment horizontal="left" indent="1"/>
    </xf>
    <xf numFmtId="0" fontId="9" fillId="0" borderId="8" xfId="0" applyFont="1" applyFill="1" applyBorder="1" applyAlignment="1" applyProtection="1">
      <alignment horizontal="center"/>
    </xf>
    <xf numFmtId="0" fontId="8" fillId="0" borderId="8" xfId="0" applyFont="1" applyFill="1" applyBorder="1" applyAlignment="1" applyProtection="1">
      <alignment horizontal="left" indent="1"/>
    </xf>
    <xf numFmtId="0" fontId="8" fillId="0" borderId="8" xfId="0" applyFont="1" applyFill="1" applyBorder="1" applyAlignment="1" applyProtection="1">
      <alignment horizontal="left" indent="2"/>
    </xf>
    <xf numFmtId="0" fontId="9" fillId="0" borderId="8" xfId="0" applyFont="1" applyFill="1" applyBorder="1" applyAlignment="1" applyProtection="1"/>
    <xf numFmtId="0" fontId="8" fillId="0" borderId="25" xfId="0" applyFont="1" applyFill="1" applyBorder="1" applyAlignment="1" applyProtection="1">
      <alignment horizontal="left" indent="1"/>
    </xf>
    <xf numFmtId="0" fontId="9" fillId="0" borderId="28" xfId="0" applyFont="1" applyFill="1" applyBorder="1" applyAlignment="1" applyProtection="1"/>
    <xf numFmtId="0" fontId="18" fillId="0" borderId="0" xfId="0" applyFont="1" applyAlignment="1">
      <alignment vertical="center"/>
    </xf>
    <xf numFmtId="0" fontId="8" fillId="0" borderId="0" xfId="0" applyFont="1" applyFill="1" applyBorder="1"/>
    <xf numFmtId="0" fontId="17" fillId="0" borderId="0" xfId="0" applyFont="1" applyFill="1"/>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left" indent="1"/>
    </xf>
    <xf numFmtId="0" fontId="20" fillId="0" borderId="3" xfId="0" applyFont="1" applyFill="1" applyBorder="1" applyAlignment="1">
      <alignment horizontal="center"/>
    </xf>
    <xf numFmtId="38" fontId="19" fillId="0" borderId="3" xfId="0" applyNumberFormat="1" applyFont="1" applyFill="1" applyBorder="1" applyAlignment="1" applyProtection="1">
      <alignment horizontal="right"/>
      <protection locked="0"/>
    </xf>
    <xf numFmtId="0" fontId="19" fillId="0" borderId="3" xfId="0" applyFont="1" applyFill="1" applyBorder="1" applyAlignment="1">
      <alignment horizontal="left" wrapText="1" indent="1"/>
    </xf>
    <xf numFmtId="0" fontId="19" fillId="0" borderId="3" xfId="0" applyFont="1" applyFill="1" applyBorder="1" applyAlignment="1">
      <alignment horizontal="left" wrapText="1" indent="2"/>
    </xf>
    <xf numFmtId="0" fontId="20" fillId="0" borderId="3" xfId="0" applyFont="1" applyFill="1" applyBorder="1" applyAlignment="1"/>
    <xf numFmtId="0" fontId="20" fillId="0" borderId="3" xfId="0" applyFont="1" applyFill="1" applyBorder="1" applyAlignment="1">
      <alignment horizontal="left"/>
    </xf>
    <xf numFmtId="0" fontId="20" fillId="0" borderId="3" xfId="0" applyFont="1" applyFill="1" applyBorder="1" applyAlignment="1">
      <alignment horizontal="left" indent="1"/>
    </xf>
    <xf numFmtId="0" fontId="20" fillId="0" borderId="3" xfId="0" applyFont="1" applyFill="1" applyBorder="1" applyAlignment="1">
      <alignment horizontal="center" vertical="center" wrapText="1"/>
    </xf>
    <xf numFmtId="0" fontId="5" fillId="0" borderId="0" xfId="0" applyFont="1" applyAlignment="1">
      <alignment horizontal="center"/>
    </xf>
    <xf numFmtId="0" fontId="9" fillId="0" borderId="0" xfId="0" applyFont="1" applyFill="1" applyBorder="1" applyAlignment="1">
      <alignment horizontal="center" wrapText="1"/>
    </xf>
    <xf numFmtId="0" fontId="12" fillId="0" borderId="8" xfId="0" applyFont="1" applyBorder="1" applyAlignment="1">
      <alignment wrapText="1"/>
    </xf>
    <xf numFmtId="0" fontId="4" fillId="0" borderId="24" xfId="0" applyFont="1" applyBorder="1" applyAlignment="1"/>
    <xf numFmtId="0" fontId="12"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8" fillId="0" borderId="1" xfId="0" applyFont="1" applyBorder="1"/>
    <xf numFmtId="0" fontId="9" fillId="0" borderId="0" xfId="0" applyFont="1" applyFill="1" applyBorder="1" applyAlignment="1" applyProtection="1">
      <alignment horizontal="center" vertical="center"/>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4" fillId="0" borderId="13" xfId="0" applyFont="1" applyBorder="1" applyAlignment="1">
      <alignment wrapText="1"/>
    </xf>
    <xf numFmtId="0" fontId="18"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22" xfId="1" applyNumberFormat="1" applyFont="1" applyFill="1" applyBorder="1" applyAlignment="1" applyProtection="1">
      <alignment horizontal="center" vertical="center" wrapText="1"/>
      <protection locked="0"/>
    </xf>
    <xf numFmtId="164" fontId="6"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6" fillId="3" borderId="25" xfId="9" applyFont="1" applyFill="1" applyBorder="1" applyAlignment="1" applyProtection="1">
      <alignment horizontal="left" vertical="center"/>
      <protection locked="0"/>
    </xf>
    <xf numFmtId="0" fontId="14" fillId="3" borderId="27" xfId="16" applyFont="1" applyFill="1" applyBorder="1" applyAlignment="1" applyProtection="1">
      <protection locked="0"/>
    </xf>
    <xf numFmtId="0" fontId="4" fillId="0" borderId="0" xfId="0" applyFont="1" applyFill="1" applyBorder="1" applyAlignment="1">
      <alignment wrapText="1"/>
    </xf>
    <xf numFmtId="0" fontId="8" fillId="3" borderId="3" xfId="5" applyFont="1" applyFill="1" applyBorder="1" applyProtection="1">
      <protection locked="0"/>
    </xf>
    <xf numFmtId="0" fontId="8" fillId="0" borderId="3" xfId="13" applyFont="1" applyFill="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0" fontId="8" fillId="0" borderId="3" xfId="13" applyFont="1" applyFill="1" applyBorder="1" applyAlignment="1" applyProtection="1">
      <alignment horizontal="left" vertical="center" wrapText="1"/>
      <protection locked="0"/>
    </xf>
    <xf numFmtId="0" fontId="9"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0" xfId="11" applyFont="1" applyFill="1" applyBorder="1" applyAlignment="1" applyProtection="1">
      <alignment vertical="center"/>
    </xf>
    <xf numFmtId="0" fontId="4" fillId="0" borderId="22" xfId="0" applyFont="1" applyBorder="1" applyAlignment="1">
      <alignment vertical="center"/>
    </xf>
    <xf numFmtId="0" fontId="8"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2" xfId="0" applyFont="1" applyFill="1" applyBorder="1" applyAlignment="1">
      <alignment horizontal="left" vertical="center" indent="1"/>
    </xf>
    <xf numFmtId="0" fontId="19" fillId="0" borderId="23" xfId="0" applyFont="1" applyFill="1" applyBorder="1" applyAlignment="1">
      <alignment horizontal="center" vertical="center" wrapText="1"/>
    </xf>
    <xf numFmtId="0" fontId="19" fillId="0" borderId="22" xfId="0" applyFont="1" applyFill="1" applyBorder="1" applyAlignment="1">
      <alignment horizontal="left" indent="1"/>
    </xf>
    <xf numFmtId="38" fontId="19" fillId="0" borderId="23" xfId="0" applyNumberFormat="1" applyFont="1" applyFill="1" applyBorder="1" applyAlignment="1" applyProtection="1">
      <alignment horizontal="right"/>
      <protection locked="0"/>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8" xfId="0" applyFont="1" applyBorder="1"/>
    <xf numFmtId="0" fontId="21" fillId="0" borderId="25" xfId="0" applyFont="1" applyBorder="1" applyAlignment="1">
      <alignment horizontal="center" vertical="center" wrapText="1"/>
    </xf>
    <xf numFmtId="0" fontId="4" fillId="0" borderId="59" xfId="0" applyFont="1" applyBorder="1"/>
    <xf numFmtId="0" fontId="6" fillId="0" borderId="19"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21" xfId="2" applyNumberFormat="1" applyFont="1" applyFill="1" applyBorder="1" applyAlignment="1" applyProtection="1">
      <alignment horizontal="center" vertical="center"/>
      <protection locked="0"/>
    </xf>
    <xf numFmtId="0" fontId="6" fillId="0" borderId="22"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22" xfId="9" applyFont="1" applyFill="1" applyBorder="1" applyAlignment="1" applyProtection="1">
      <alignment horizontal="center" vertical="center" wrapText="1"/>
      <protection locked="0"/>
    </xf>
    <xf numFmtId="0" fontId="6" fillId="0" borderId="25" xfId="9" applyFont="1" applyFill="1" applyBorder="1" applyAlignment="1" applyProtection="1">
      <alignment horizontal="center" vertical="center" wrapText="1"/>
      <protection locked="0"/>
    </xf>
    <xf numFmtId="0" fontId="14"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7" xfId="0" applyNumberFormat="1" applyFont="1" applyBorder="1" applyAlignment="1">
      <alignment horizontal="center"/>
    </xf>
    <xf numFmtId="167" fontId="24" fillId="0" borderId="65" xfId="0" applyNumberFormat="1" applyFont="1" applyBorder="1" applyAlignment="1">
      <alignment horizontal="center"/>
    </xf>
    <xf numFmtId="167" fontId="18" fillId="0" borderId="65" xfId="0" applyNumberFormat="1" applyFont="1" applyBorder="1" applyAlignment="1">
      <alignment horizontal="center"/>
    </xf>
    <xf numFmtId="167" fontId="24" fillId="0" borderId="68" xfId="0" applyNumberFormat="1" applyFont="1" applyBorder="1" applyAlignment="1">
      <alignment horizontal="center"/>
    </xf>
    <xf numFmtId="167" fontId="23" fillId="36" borderId="60" xfId="0" applyNumberFormat="1" applyFont="1" applyFill="1" applyBorder="1" applyAlignment="1">
      <alignment horizontal="center"/>
    </xf>
    <xf numFmtId="167" fontId="24" fillId="0" borderId="64" xfId="0" applyNumberFormat="1" applyFont="1" applyBorder="1" applyAlignment="1">
      <alignment horizontal="center"/>
    </xf>
    <xf numFmtId="0" fontId="24" fillId="0" borderId="25" xfId="0" applyFont="1" applyBorder="1" applyAlignment="1">
      <alignment horizontal="center"/>
    </xf>
    <xf numFmtId="0" fontId="23" fillId="36" borderId="61" xfId="0" applyFont="1" applyFill="1" applyBorder="1" applyAlignment="1">
      <alignment wrapText="1"/>
    </xf>
    <xf numFmtId="167" fontId="23" fillId="36" borderId="63"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0" fillId="0" borderId="0" xfId="0" applyFont="1" applyFill="1"/>
    <xf numFmtId="0" fontId="4" fillId="0" borderId="69" xfId="0" applyFont="1" applyBorder="1"/>
    <xf numFmtId="0" fontId="4" fillId="0" borderId="20" xfId="0" applyFont="1" applyBorder="1"/>
    <xf numFmtId="0" fontId="4" fillId="0" borderId="25" xfId="0" applyFont="1" applyBorder="1"/>
    <xf numFmtId="0" fontId="6" fillId="3" borderId="23" xfId="13" applyFont="1" applyFill="1" applyBorder="1" applyAlignment="1" applyProtection="1">
      <alignment horizontal="left" vertical="center"/>
      <protection locked="0"/>
    </xf>
    <xf numFmtId="0" fontId="11" fillId="0" borderId="0" xfId="0" applyFont="1" applyAlignment="1"/>
    <xf numFmtId="0" fontId="6" fillId="3" borderId="22" xfId="5" applyFont="1" applyFill="1" applyBorder="1" applyAlignment="1" applyProtection="1">
      <alignment horizontal="right" vertical="center"/>
      <protection locked="0"/>
    </xf>
    <xf numFmtId="0" fontId="14"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5" fillId="0" borderId="26" xfId="0" applyFont="1" applyBorder="1"/>
    <xf numFmtId="0" fontId="8" fillId="3" borderId="22" xfId="5" applyFont="1" applyFill="1" applyBorder="1" applyAlignment="1" applyProtection="1">
      <alignment horizontal="left" vertical="center"/>
      <protection locked="0"/>
    </xf>
    <xf numFmtId="0" fontId="8" fillId="3" borderId="23" xfId="13" applyFont="1" applyFill="1" applyBorder="1" applyAlignment="1" applyProtection="1">
      <alignment horizontal="center" vertical="center" wrapText="1"/>
      <protection locked="0"/>
    </xf>
    <xf numFmtId="0" fontId="8" fillId="3" borderId="22" xfId="5" applyFont="1" applyFill="1" applyBorder="1" applyAlignment="1" applyProtection="1">
      <alignment horizontal="right" vertical="center"/>
      <protection locked="0"/>
    </xf>
    <xf numFmtId="0" fontId="8" fillId="3" borderId="25" xfId="9" applyFont="1" applyFill="1" applyBorder="1" applyAlignment="1" applyProtection="1">
      <alignment horizontal="right" vertical="center"/>
      <protection locked="0"/>
    </xf>
    <xf numFmtId="0" fontId="9" fillId="3" borderId="26" xfId="16" applyFont="1" applyFill="1" applyBorder="1" applyAlignment="1" applyProtection="1">
      <protection locked="0"/>
    </xf>
    <xf numFmtId="3" fontId="9" fillId="36" borderId="26" xfId="16" applyNumberFormat="1" applyFont="1" applyFill="1" applyBorder="1" applyAlignment="1" applyProtection="1">
      <protection locked="0"/>
    </xf>
    <xf numFmtId="0" fontId="4" fillId="0" borderId="58" xfId="0" applyFont="1" applyBorder="1" applyAlignment="1">
      <alignment horizontal="center"/>
    </xf>
    <xf numFmtId="0" fontId="4" fillId="0" borderId="5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8" fillId="0" borderId="2" xfId="20960" applyFont="1" applyFill="1" applyBorder="1" applyAlignment="1" applyProtection="1">
      <alignment horizontal="left" wrapText="1" indent="1"/>
    </xf>
    <xf numFmtId="0" fontId="14" fillId="0" borderId="20"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5" fillId="36" borderId="31" xfId="0" applyFont="1" applyFill="1" applyBorder="1" applyAlignment="1">
      <alignment wrapText="1"/>
    </xf>
    <xf numFmtId="0" fontId="4" fillId="0" borderId="9" xfId="0" applyFont="1" applyFill="1" applyBorder="1" applyAlignment="1">
      <alignment vertical="center" wrapText="1"/>
    </xf>
    <xf numFmtId="0" fontId="5" fillId="36" borderId="9" xfId="0" applyFont="1" applyFill="1" applyBorder="1" applyAlignment="1">
      <alignment wrapText="1"/>
    </xf>
    <xf numFmtId="0" fontId="5" fillId="36" borderId="74"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1" fillId="0" borderId="0" xfId="0" applyFont="1" applyAlignment="1">
      <alignment horizontal="left" indent="1"/>
    </xf>
    <xf numFmtId="0" fontId="9" fillId="0" borderId="1" xfId="0" applyFont="1" applyBorder="1" applyAlignment="1">
      <alignment horizontal="center"/>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4" fillId="0" borderId="75"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4" fillId="0" borderId="10" xfId="0" applyNumberFormat="1" applyFont="1" applyFill="1" applyBorder="1" applyAlignment="1">
      <alignment vertical="center" wrapText="1"/>
    </xf>
    <xf numFmtId="0" fontId="6" fillId="0" borderId="10" xfId="0" applyNumberFormat="1" applyFont="1" applyFill="1" applyBorder="1" applyAlignment="1">
      <alignment horizontal="left" vertical="center" wrapText="1"/>
    </xf>
    <xf numFmtId="0" fontId="17" fillId="0" borderId="10" xfId="0" applyFont="1" applyFill="1" applyBorder="1" applyAlignment="1" applyProtection="1">
      <alignment horizontal="left" vertical="center" indent="1"/>
      <protection locked="0"/>
    </xf>
    <xf numFmtId="0" fontId="17"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4" fillId="0" borderId="29" xfId="0" applyNumberFormat="1" applyFont="1" applyFill="1" applyBorder="1" applyAlignment="1">
      <alignment vertical="center" wrapText="1"/>
    </xf>
    <xf numFmtId="0" fontId="107" fillId="0" borderId="0" xfId="0" applyFont="1" applyFill="1" applyBorder="1" applyAlignment="1"/>
    <xf numFmtId="49" fontId="107" fillId="0" borderId="7" xfId="0" applyNumberFormat="1" applyFont="1" applyFill="1" applyBorder="1" applyAlignment="1">
      <alignment horizontal="right" vertical="center"/>
    </xf>
    <xf numFmtId="49" fontId="107" fillId="0" borderId="82" xfId="0" applyNumberFormat="1" applyFont="1" applyFill="1" applyBorder="1" applyAlignment="1">
      <alignment horizontal="right" vertical="center"/>
    </xf>
    <xf numFmtId="49" fontId="107" fillId="0" borderId="85" xfId="0" applyNumberFormat="1" applyFont="1" applyFill="1" applyBorder="1" applyAlignment="1">
      <alignment horizontal="right" vertical="center"/>
    </xf>
    <xf numFmtId="49" fontId="107" fillId="0" borderId="90" xfId="0" applyNumberFormat="1" applyFont="1" applyFill="1" applyBorder="1" applyAlignment="1">
      <alignment horizontal="right" vertical="center"/>
    </xf>
    <xf numFmtId="0" fontId="107" fillId="0" borderId="0" xfId="0" applyFont="1" applyFill="1" applyBorder="1" applyAlignment="1">
      <alignment horizontal="left"/>
    </xf>
    <xf numFmtId="0" fontId="107" fillId="0" borderId="90"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8" fillId="0" borderId="0" xfId="0" applyFont="1" applyBorder="1" applyAlignment="1">
      <alignment horizontal="left"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67" fontId="17" fillId="77" borderId="65" xfId="0" applyNumberFormat="1" applyFont="1" applyFill="1" applyBorder="1" applyAlignment="1">
      <alignment horizontal="center"/>
    </xf>
    <xf numFmtId="193" fontId="8" fillId="2" borderId="26" xfId="0" applyNumberFormat="1" applyFont="1" applyFill="1" applyBorder="1" applyAlignment="1" applyProtection="1">
      <alignment vertical="center"/>
      <protection locked="0"/>
    </xf>
    <xf numFmtId="193" fontId="8" fillId="0" borderId="3" xfId="7" applyNumberFormat="1" applyFont="1" applyFill="1" applyBorder="1" applyAlignment="1" applyProtection="1">
      <alignment horizontal="right"/>
    </xf>
    <xf numFmtId="193" fontId="8" fillId="36" borderId="3" xfId="7" applyNumberFormat="1" applyFont="1" applyFill="1" applyBorder="1" applyAlignment="1" applyProtection="1">
      <alignment horizontal="right"/>
    </xf>
    <xf numFmtId="193" fontId="8" fillId="36" borderId="26" xfId="7" applyNumberFormat="1" applyFont="1" applyFill="1" applyBorder="1" applyAlignment="1" applyProtection="1">
      <alignment horizontal="right"/>
    </xf>
    <xf numFmtId="193" fontId="19" fillId="0" borderId="3" xfId="0" applyNumberFormat="1" applyFont="1" applyFill="1" applyBorder="1" applyAlignment="1" applyProtection="1">
      <alignment horizontal="right"/>
      <protection locked="0"/>
    </xf>
    <xf numFmtId="193" fontId="8" fillId="36" borderId="23" xfId="7" applyNumberFormat="1" applyFont="1" applyFill="1" applyBorder="1" applyAlignment="1" applyProtection="1">
      <alignment horizontal="right"/>
    </xf>
    <xf numFmtId="193" fontId="19" fillId="36" borderId="3" xfId="0" applyNumberFormat="1" applyFont="1" applyFill="1" applyBorder="1" applyAlignment="1">
      <alignment horizontal="right"/>
    </xf>
    <xf numFmtId="193" fontId="8" fillId="0" borderId="23" xfId="7" applyNumberFormat="1" applyFont="1" applyFill="1" applyBorder="1" applyAlignment="1" applyProtection="1">
      <alignment horizontal="right"/>
    </xf>
    <xf numFmtId="193" fontId="20" fillId="0" borderId="3" xfId="0" applyNumberFormat="1" applyFont="1" applyFill="1" applyBorder="1" applyAlignment="1">
      <alignment horizontal="center"/>
    </xf>
    <xf numFmtId="193" fontId="20" fillId="0" borderId="23" xfId="0" applyNumberFormat="1" applyFont="1" applyFill="1" applyBorder="1" applyAlignment="1">
      <alignment horizontal="center"/>
    </xf>
    <xf numFmtId="193" fontId="19" fillId="36" borderId="3" xfId="0" applyNumberFormat="1" applyFont="1" applyFill="1" applyBorder="1" applyAlignment="1" applyProtection="1">
      <alignment horizontal="right"/>
    </xf>
    <xf numFmtId="193" fontId="19" fillId="0" borderId="23" xfId="0" applyNumberFormat="1" applyFont="1" applyFill="1" applyBorder="1" applyAlignment="1" applyProtection="1">
      <alignment horizontal="right"/>
      <protection locked="0"/>
    </xf>
    <xf numFmtId="193" fontId="19" fillId="0" borderId="3" xfId="0" applyNumberFormat="1" applyFont="1" applyFill="1" applyBorder="1" applyAlignment="1" applyProtection="1">
      <alignment horizontal="left" indent="1"/>
      <protection locked="0"/>
    </xf>
    <xf numFmtId="193" fontId="8" fillId="36" borderId="3" xfId="7" applyNumberFormat="1" applyFont="1" applyFill="1" applyBorder="1" applyAlignment="1" applyProtection="1"/>
    <xf numFmtId="193" fontId="19" fillId="0" borderId="3" xfId="0" applyNumberFormat="1" applyFont="1" applyFill="1" applyBorder="1" applyAlignment="1" applyProtection="1">
      <protection locked="0"/>
    </xf>
    <xf numFmtId="193" fontId="8" fillId="36" borderId="23" xfId="7" applyNumberFormat="1" applyFont="1" applyFill="1" applyBorder="1" applyAlignment="1" applyProtection="1"/>
    <xf numFmtId="193" fontId="19" fillId="0" borderId="3" xfId="0" applyNumberFormat="1" applyFont="1" applyFill="1" applyBorder="1" applyAlignment="1" applyProtection="1">
      <alignment horizontal="right" vertical="center"/>
      <protection locked="0"/>
    </xf>
    <xf numFmtId="193" fontId="19" fillId="36" borderId="26" xfId="0" applyNumberFormat="1" applyFont="1" applyFill="1" applyBorder="1" applyAlignment="1">
      <alignment horizontal="right"/>
    </xf>
    <xf numFmtId="193" fontId="8" fillId="36" borderId="27" xfId="7" applyNumberFormat="1" applyFont="1" applyFill="1" applyBorder="1" applyAlignment="1" applyProtection="1">
      <alignment horizontal="right"/>
    </xf>
    <xf numFmtId="3" fontId="22" fillId="36" borderId="26" xfId="0" applyNumberFormat="1" applyFont="1" applyFill="1" applyBorder="1" applyAlignment="1">
      <alignment vertical="center" wrapText="1"/>
    </xf>
    <xf numFmtId="193" fontId="0" fillId="0" borderId="23" xfId="0" applyNumberFormat="1" applyBorder="1" applyAlignment="1"/>
    <xf numFmtId="193" fontId="0" fillId="0" borderId="23" xfId="0" applyNumberFormat="1" applyBorder="1" applyAlignment="1">
      <alignment wrapText="1"/>
    </xf>
    <xf numFmtId="193" fontId="6" fillId="36" borderId="27" xfId="2" applyNumberFormat="1" applyFont="1" applyFill="1" applyBorder="1" applyAlignment="1" applyProtection="1">
      <alignment vertical="top" wrapText="1"/>
    </xf>
    <xf numFmtId="193" fontId="24" fillId="0" borderId="14" xfId="0" applyNumberFormat="1" applyFont="1" applyBorder="1" applyAlignment="1">
      <alignment vertical="center"/>
    </xf>
    <xf numFmtId="193" fontId="18"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24" fillId="0" borderId="18" xfId="0" applyNumberFormat="1" applyFont="1" applyBorder="1" applyAlignment="1">
      <alignment vertical="center"/>
    </xf>
    <xf numFmtId="193" fontId="18" fillId="0" borderId="15" xfId="0" applyNumberFormat="1" applyFont="1" applyBorder="1" applyAlignment="1">
      <alignment vertical="center"/>
    </xf>
    <xf numFmtId="193" fontId="23" fillId="36" borderId="62" xfId="0" applyNumberFormat="1" applyFont="1" applyFill="1" applyBorder="1" applyAlignment="1">
      <alignment vertical="center"/>
    </xf>
    <xf numFmtId="193" fontId="24" fillId="36" borderId="14" xfId="0" applyNumberFormat="1" applyFont="1" applyFill="1" applyBorder="1" applyAlignment="1">
      <alignment vertical="center"/>
    </xf>
    <xf numFmtId="193" fontId="4" fillId="36" borderId="26" xfId="0" applyNumberFormat="1" applyFont="1" applyFill="1" applyBorder="1"/>
    <xf numFmtId="193" fontId="4" fillId="36" borderId="55"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6" xfId="0" applyNumberFormat="1" applyFont="1" applyFill="1" applyBorder="1"/>
    <xf numFmtId="193" fontId="9" fillId="36" borderId="26" xfId="16" applyNumberFormat="1" applyFont="1" applyFill="1" applyBorder="1" applyAlignment="1" applyProtection="1">
      <protection locked="0"/>
    </xf>
    <xf numFmtId="193" fontId="9" fillId="36" borderId="26" xfId="1" applyNumberFormat="1" applyFont="1" applyFill="1" applyBorder="1" applyAlignment="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8"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5" fillId="36" borderId="26" xfId="0" applyNumberFormat="1" applyFont="1" applyFill="1" applyBorder="1" applyAlignment="1">
      <alignment horizontal="center" vertical="center"/>
    </xf>
    <xf numFmtId="0" fontId="8" fillId="0" borderId="19" xfId="0" applyFont="1" applyFill="1" applyBorder="1" applyAlignment="1">
      <alignment horizontal="right" vertical="center" wrapText="1"/>
    </xf>
    <xf numFmtId="0" fontId="6" fillId="0" borderId="20" xfId="0" applyFont="1" applyFill="1" applyBorder="1" applyAlignment="1">
      <alignment vertical="center" wrapText="1"/>
    </xf>
    <xf numFmtId="169" fontId="27" fillId="37" borderId="0" xfId="20" applyBorder="1"/>
    <xf numFmtId="0" fontId="4" fillId="0" borderId="7" xfId="0" applyFont="1" applyFill="1" applyBorder="1" applyAlignment="1">
      <alignment vertical="center"/>
    </xf>
    <xf numFmtId="0" fontId="4" fillId="0" borderId="105" xfId="0" applyFont="1" applyFill="1" applyBorder="1" applyAlignment="1">
      <alignment vertical="center"/>
    </xf>
    <xf numFmtId="0" fontId="5" fillId="0" borderId="105" xfId="0" applyFont="1" applyFill="1" applyBorder="1" applyAlignment="1">
      <alignment vertical="center"/>
    </xf>
    <xf numFmtId="0" fontId="4" fillId="0" borderId="20" xfId="0" applyFont="1" applyFill="1" applyBorder="1" applyAlignment="1">
      <alignment vertical="center"/>
    </xf>
    <xf numFmtId="0" fontId="4" fillId="0" borderId="100" xfId="0" applyFont="1" applyFill="1" applyBorder="1" applyAlignment="1">
      <alignment vertical="center"/>
    </xf>
    <xf numFmtId="0" fontId="4" fillId="0" borderId="102" xfId="0" applyFont="1" applyFill="1" applyBorder="1" applyAlignment="1">
      <alignment vertical="center"/>
    </xf>
    <xf numFmtId="0" fontId="4" fillId="0" borderId="19" xfId="0" applyFont="1" applyFill="1" applyBorder="1" applyAlignment="1">
      <alignment horizontal="center" vertical="center"/>
    </xf>
    <xf numFmtId="0" fontId="4" fillId="0" borderId="113" xfId="0" applyFont="1" applyFill="1" applyBorder="1" applyAlignment="1">
      <alignment horizontal="center" vertical="center"/>
    </xf>
    <xf numFmtId="0" fontId="4" fillId="0" borderId="115" xfId="0" applyFont="1" applyFill="1" applyBorder="1" applyAlignment="1">
      <alignment horizontal="center" vertical="center"/>
    </xf>
    <xf numFmtId="169" fontId="27" fillId="37" borderId="34" xfId="20" applyBorder="1"/>
    <xf numFmtId="169" fontId="27" fillId="37" borderId="117" xfId="20" applyBorder="1"/>
    <xf numFmtId="169" fontId="27" fillId="37" borderId="107" xfId="20" applyBorder="1"/>
    <xf numFmtId="169" fontId="27" fillId="37" borderId="59" xfId="20" applyBorder="1"/>
    <xf numFmtId="0" fontId="4" fillId="3" borderId="69" xfId="0" applyFont="1" applyFill="1" applyBorder="1" applyAlignment="1">
      <alignment horizontal="center" vertical="center"/>
    </xf>
    <xf numFmtId="0" fontId="4" fillId="3" borderId="0" xfId="0" applyFont="1" applyFill="1" applyBorder="1" applyAlignment="1">
      <alignment vertical="center"/>
    </xf>
    <xf numFmtId="0" fontId="4" fillId="0" borderId="75" xfId="0" applyFont="1" applyFill="1" applyBorder="1" applyAlignment="1">
      <alignment horizontal="center" vertical="center"/>
    </xf>
    <xf numFmtId="0" fontId="4" fillId="3" borderId="103" xfId="0" applyFont="1" applyFill="1" applyBorder="1" applyAlignment="1">
      <alignment vertical="center"/>
    </xf>
    <xf numFmtId="0" fontId="13" fillId="3" borderId="118" xfId="0" applyFont="1" applyFill="1" applyBorder="1" applyAlignment="1">
      <alignment horizontal="left"/>
    </xf>
    <xf numFmtId="0" fontId="13" fillId="3" borderId="119" xfId="0" applyFont="1" applyFill="1" applyBorder="1" applyAlignment="1">
      <alignment horizontal="left"/>
    </xf>
    <xf numFmtId="0" fontId="4" fillId="0" borderId="0" xfId="0" applyFont="1"/>
    <xf numFmtId="0" fontId="4" fillId="0" borderId="0" xfId="0" applyFont="1" applyFill="1"/>
    <xf numFmtId="0" fontId="4" fillId="0" borderId="105" xfId="0" applyFont="1" applyFill="1" applyBorder="1" applyAlignment="1">
      <alignment horizontal="center" vertical="center" wrapText="1"/>
    </xf>
    <xf numFmtId="0" fontId="107" fillId="0" borderId="92" xfId="0" applyFont="1" applyFill="1" applyBorder="1" applyAlignment="1">
      <alignment horizontal="right" vertical="center"/>
    </xf>
    <xf numFmtId="0" fontId="4" fillId="0" borderId="120" xfId="0" applyFont="1" applyFill="1" applyBorder="1" applyAlignment="1">
      <alignment horizontal="center" vertical="center" wrapText="1"/>
    </xf>
    <xf numFmtId="0" fontId="5" fillId="3" borderId="121" xfId="0" applyFont="1" applyFill="1" applyBorder="1" applyAlignment="1">
      <alignment vertical="center"/>
    </xf>
    <xf numFmtId="0" fontId="4" fillId="3" borderId="24" xfId="0" applyFont="1" applyFill="1" applyBorder="1" applyAlignment="1">
      <alignment vertical="center"/>
    </xf>
    <xf numFmtId="0" fontId="4" fillId="0" borderId="122" xfId="0" applyFont="1" applyFill="1" applyBorder="1" applyAlignment="1">
      <alignment horizontal="center" vertical="center"/>
    </xf>
    <xf numFmtId="0" fontId="5" fillId="0" borderId="26"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6" fillId="0" borderId="20" xfId="11" applyFont="1" applyFill="1" applyBorder="1" applyAlignment="1" applyProtection="1">
      <alignment vertical="center"/>
    </xf>
    <xf numFmtId="0" fontId="14" fillId="0" borderId="21" xfId="11" applyFont="1" applyFill="1" applyBorder="1" applyAlignment="1" applyProtection="1">
      <alignment horizontal="center" vertical="center"/>
    </xf>
    <xf numFmtId="0" fontId="0" fillId="0" borderId="122" xfId="0" applyBorder="1" applyAlignment="1">
      <alignment horizontal="center"/>
    </xf>
    <xf numFmtId="0" fontId="4" fillId="0" borderId="104" xfId="0" applyFont="1" applyBorder="1" applyAlignment="1">
      <alignment vertical="center" wrapText="1"/>
    </xf>
    <xf numFmtId="0" fontId="13" fillId="0" borderId="104" xfId="0" applyFont="1" applyBorder="1" applyAlignment="1">
      <alignment vertical="center" wrapText="1"/>
    </xf>
    <xf numFmtId="0" fontId="0" fillId="0" borderId="25" xfId="0" applyBorder="1"/>
    <xf numFmtId="0" fontId="5" fillId="36" borderId="123" xfId="0" applyFont="1" applyFill="1" applyBorder="1" applyAlignment="1">
      <alignment vertical="center" wrapText="1"/>
    </xf>
    <xf numFmtId="167" fontId="5" fillId="36" borderId="27" xfId="0" applyNumberFormat="1" applyFont="1" applyFill="1" applyBorder="1" applyAlignment="1">
      <alignment horizontal="center" vertical="center"/>
    </xf>
    <xf numFmtId="0" fontId="6" fillId="0" borderId="0" xfId="0" applyFont="1" applyFill="1" applyAlignment="1">
      <alignment wrapText="1"/>
    </xf>
    <xf numFmtId="0" fontId="5" fillId="36" borderId="20" xfId="0" applyFont="1" applyFill="1" applyBorder="1" applyAlignment="1">
      <alignment horizontal="center" vertical="center" wrapText="1"/>
    </xf>
    <xf numFmtId="0" fontId="5" fillId="36" borderId="21" xfId="0" applyFont="1" applyFill="1" applyBorder="1" applyAlignment="1">
      <alignment horizontal="center" vertical="center" wrapText="1"/>
    </xf>
    <xf numFmtId="0" fontId="5" fillId="36" borderId="122" xfId="0" applyFont="1" applyFill="1" applyBorder="1" applyAlignment="1">
      <alignment horizontal="left" vertical="center" wrapText="1"/>
    </xf>
    <xf numFmtId="0" fontId="5" fillId="36" borderId="105" xfId="0" applyFont="1" applyFill="1" applyBorder="1" applyAlignment="1">
      <alignment horizontal="left" vertical="center" wrapText="1"/>
    </xf>
    <xf numFmtId="0" fontId="5" fillId="36" borderId="120" xfId="0" applyFont="1" applyFill="1" applyBorder="1" applyAlignment="1">
      <alignment horizontal="left" vertical="center" wrapText="1"/>
    </xf>
    <xf numFmtId="0" fontId="4" fillId="0" borderId="122" xfId="0" applyFont="1" applyFill="1" applyBorder="1" applyAlignment="1">
      <alignment horizontal="right" vertical="center" wrapText="1"/>
    </xf>
    <xf numFmtId="0" fontId="4" fillId="0" borderId="105" xfId="0" applyFont="1" applyFill="1" applyBorder="1" applyAlignment="1">
      <alignment horizontal="left" vertical="center" wrapText="1"/>
    </xf>
    <xf numFmtId="0" fontId="110" fillId="0" borderId="122" xfId="0" applyFont="1" applyFill="1" applyBorder="1" applyAlignment="1">
      <alignment horizontal="right" vertical="center" wrapText="1"/>
    </xf>
    <xf numFmtId="0" fontId="110" fillId="0" borderId="105" xfId="0" applyFont="1" applyFill="1" applyBorder="1" applyAlignment="1">
      <alignment horizontal="left" vertical="center" wrapText="1"/>
    </xf>
    <xf numFmtId="0" fontId="5" fillId="0" borderId="122"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1" fillId="0" borderId="122" xfId="0" applyFont="1" applyBorder="1" applyAlignment="1">
      <alignment horizontal="center" vertical="center" wrapText="1"/>
    </xf>
    <xf numFmtId="3" fontId="22" fillId="36" borderId="105" xfId="0" applyNumberFormat="1" applyFont="1" applyFill="1" applyBorder="1" applyAlignment="1">
      <alignment vertical="center" wrapText="1"/>
    </xf>
    <xf numFmtId="14" fontId="6" fillId="3" borderId="105" xfId="8" quotePrefix="1" applyNumberFormat="1" applyFont="1" applyFill="1" applyBorder="1" applyAlignment="1" applyProtection="1">
      <alignment horizontal="left" vertical="center" wrapText="1" indent="2"/>
      <protection locked="0"/>
    </xf>
    <xf numFmtId="3" fontId="22" fillId="0" borderId="105" xfId="0" applyNumberFormat="1" applyFont="1" applyBorder="1" applyAlignment="1">
      <alignment vertical="center" wrapText="1"/>
    </xf>
    <xf numFmtId="14" fontId="6" fillId="3" borderId="105" xfId="8" quotePrefix="1" applyNumberFormat="1" applyFont="1" applyFill="1" applyBorder="1" applyAlignment="1" applyProtection="1">
      <alignment horizontal="left" vertical="center" wrapText="1" indent="3"/>
      <protection locked="0"/>
    </xf>
    <xf numFmtId="3" fontId="22" fillId="0" borderId="105" xfId="0" applyNumberFormat="1" applyFont="1" applyFill="1" applyBorder="1" applyAlignment="1">
      <alignment vertical="center" wrapText="1"/>
    </xf>
    <xf numFmtId="0" fontId="10" fillId="0" borderId="105" xfId="17" applyFill="1" applyBorder="1" applyAlignment="1" applyProtection="1"/>
    <xf numFmtId="49" fontId="110" fillId="0" borderId="122" xfId="0" applyNumberFormat="1" applyFont="1" applyFill="1" applyBorder="1" applyAlignment="1">
      <alignment horizontal="right" vertical="center" wrapText="1"/>
    </xf>
    <xf numFmtId="0" fontId="6" fillId="3" borderId="105" xfId="20960" applyFont="1" applyFill="1" applyBorder="1" applyAlignment="1" applyProtection="1"/>
    <xf numFmtId="0" fontId="104" fillId="0" borderId="105" xfId="20960" applyFont="1" applyFill="1" applyBorder="1" applyAlignment="1" applyProtection="1">
      <alignment horizontal="center" vertical="center"/>
    </xf>
    <xf numFmtId="0" fontId="4" fillId="0" borderId="105" xfId="0" applyFont="1" applyBorder="1"/>
    <xf numFmtId="0" fontId="10" fillId="0" borderId="105" xfId="17" applyFill="1" applyBorder="1" applyAlignment="1" applyProtection="1">
      <alignment horizontal="left" vertical="center" wrapText="1"/>
    </xf>
    <xf numFmtId="49" fontId="110" fillId="0" borderId="105" xfId="0" applyNumberFormat="1" applyFont="1" applyFill="1" applyBorder="1" applyAlignment="1">
      <alignment horizontal="right" vertical="center" wrapText="1"/>
    </xf>
    <xf numFmtId="0" fontId="10" fillId="0" borderId="105" xfId="17" applyFill="1" applyBorder="1" applyAlignment="1" applyProtection="1">
      <alignment horizontal="left" vertical="center"/>
    </xf>
    <xf numFmtId="0" fontId="10" fillId="0" borderId="105" xfId="17" applyBorder="1" applyAlignment="1" applyProtection="1"/>
    <xf numFmtId="0" fontId="4" fillId="0" borderId="105" xfId="0" applyFont="1" applyFill="1" applyBorder="1"/>
    <xf numFmtId="0" fontId="21" fillId="0" borderId="122" xfId="0" applyFont="1" applyFill="1" applyBorder="1" applyAlignment="1">
      <alignment horizontal="center" vertical="center" wrapText="1"/>
    </xf>
    <xf numFmtId="0" fontId="113" fillId="79" borderId="106" xfId="21412" applyFont="1" applyFill="1" applyBorder="1" applyAlignment="1" applyProtection="1">
      <alignment vertical="center" wrapText="1"/>
      <protection locked="0"/>
    </xf>
    <xf numFmtId="0" fontId="114" fillId="70" borderId="100" xfId="21412" applyFont="1" applyFill="1" applyBorder="1" applyAlignment="1" applyProtection="1">
      <alignment horizontal="center" vertical="center"/>
      <protection locked="0"/>
    </xf>
    <xf numFmtId="0" fontId="113" fillId="80" borderId="105" xfId="21412" applyFont="1" applyFill="1" applyBorder="1" applyAlignment="1" applyProtection="1">
      <alignment horizontal="center" vertical="center"/>
      <protection locked="0"/>
    </xf>
    <xf numFmtId="0" fontId="113" fillId="79" borderId="106" xfId="21412" applyFont="1" applyFill="1" applyBorder="1" applyAlignment="1" applyProtection="1">
      <alignment vertical="center"/>
      <protection locked="0"/>
    </xf>
    <xf numFmtId="0" fontId="115" fillId="70" borderId="100" xfId="21412" applyFont="1" applyFill="1" applyBorder="1" applyAlignment="1" applyProtection="1">
      <alignment horizontal="center" vertical="center"/>
      <protection locked="0"/>
    </xf>
    <xf numFmtId="0" fontId="115" fillId="3" borderId="100" xfId="21412" applyFont="1" applyFill="1" applyBorder="1" applyAlignment="1" applyProtection="1">
      <alignment horizontal="center" vertical="center"/>
      <protection locked="0"/>
    </xf>
    <xf numFmtId="0" fontId="115" fillId="0" borderId="100" xfId="21412" applyFont="1" applyFill="1" applyBorder="1" applyAlignment="1" applyProtection="1">
      <alignment horizontal="center" vertical="center"/>
      <protection locked="0"/>
    </xf>
    <xf numFmtId="0" fontId="116" fillId="80" borderId="105" xfId="21412" applyFont="1" applyFill="1" applyBorder="1" applyAlignment="1" applyProtection="1">
      <alignment horizontal="center" vertical="center"/>
      <protection locked="0"/>
    </xf>
    <xf numFmtId="0" fontId="113" fillId="79" borderId="106" xfId="21412" applyFont="1" applyFill="1" applyBorder="1" applyAlignment="1" applyProtection="1">
      <alignment horizontal="center" vertical="center"/>
      <protection locked="0"/>
    </xf>
    <xf numFmtId="0" fontId="63" fillId="79" borderId="106" xfId="21412" applyFont="1" applyFill="1" applyBorder="1" applyAlignment="1" applyProtection="1">
      <alignment vertical="center"/>
      <protection locked="0"/>
    </xf>
    <xf numFmtId="0" fontId="115" fillId="70" borderId="105" xfId="21412" applyFont="1" applyFill="1" applyBorder="1" applyAlignment="1" applyProtection="1">
      <alignment horizontal="center" vertical="center"/>
      <protection locked="0"/>
    </xf>
    <xf numFmtId="0" fontId="37" fillId="70" borderId="105" xfId="21412" applyFont="1" applyFill="1" applyBorder="1" applyAlignment="1" applyProtection="1">
      <alignment horizontal="center" vertical="center"/>
      <protection locked="0"/>
    </xf>
    <xf numFmtId="0" fontId="63" fillId="79" borderId="104" xfId="21412" applyFont="1" applyFill="1" applyBorder="1" applyAlignment="1" applyProtection="1">
      <alignment vertical="center"/>
      <protection locked="0"/>
    </xf>
    <xf numFmtId="0" fontId="114" fillId="0" borderId="104" xfId="21412" applyFont="1" applyFill="1" applyBorder="1" applyAlignment="1" applyProtection="1">
      <alignment horizontal="left" vertical="center" wrapText="1"/>
      <protection locked="0"/>
    </xf>
    <xf numFmtId="164" fontId="114" fillId="0" borderId="105" xfId="948" applyNumberFormat="1" applyFont="1" applyFill="1" applyBorder="1" applyAlignment="1" applyProtection="1">
      <alignment horizontal="right" vertical="center"/>
      <protection locked="0"/>
    </xf>
    <xf numFmtId="0" fontId="113" fillId="80" borderId="104" xfId="21412" applyFont="1" applyFill="1" applyBorder="1" applyAlignment="1" applyProtection="1">
      <alignment vertical="top" wrapText="1"/>
      <protection locked="0"/>
    </xf>
    <xf numFmtId="164" fontId="114" fillId="80" borderId="105" xfId="948" applyNumberFormat="1" applyFont="1" applyFill="1" applyBorder="1" applyAlignment="1" applyProtection="1">
      <alignment horizontal="right" vertical="center"/>
    </xf>
    <xf numFmtId="164" fontId="63" fillId="79" borderId="104" xfId="948" applyNumberFormat="1" applyFont="1" applyFill="1" applyBorder="1" applyAlignment="1" applyProtection="1">
      <alignment horizontal="right" vertical="center"/>
      <protection locked="0"/>
    </xf>
    <xf numFmtId="0" fontId="114" fillId="70" borderId="104" xfId="21412" applyFont="1" applyFill="1" applyBorder="1" applyAlignment="1" applyProtection="1">
      <alignment vertical="center" wrapText="1"/>
      <protection locked="0"/>
    </xf>
    <xf numFmtId="0" fontId="114" fillId="70" borderId="104" xfId="21412" applyFont="1" applyFill="1" applyBorder="1" applyAlignment="1" applyProtection="1">
      <alignment horizontal="left" vertical="center" wrapText="1"/>
      <protection locked="0"/>
    </xf>
    <xf numFmtId="0" fontId="114" fillId="0" borderId="104" xfId="21412" applyFont="1" applyFill="1" applyBorder="1" applyAlignment="1" applyProtection="1">
      <alignment vertical="center" wrapText="1"/>
      <protection locked="0"/>
    </xf>
    <xf numFmtId="0" fontId="114" fillId="3" borderId="104" xfId="21412" applyFont="1" applyFill="1" applyBorder="1" applyAlignment="1" applyProtection="1">
      <alignment horizontal="left" vertical="center" wrapText="1"/>
      <protection locked="0"/>
    </xf>
    <xf numFmtId="0" fontId="113" fillId="80" borderId="104" xfId="21412" applyFont="1" applyFill="1" applyBorder="1" applyAlignment="1" applyProtection="1">
      <alignment vertical="center" wrapText="1"/>
      <protection locked="0"/>
    </xf>
    <xf numFmtId="164" fontId="113" fillId="79" borderId="104" xfId="948" applyNumberFormat="1" applyFont="1" applyFill="1" applyBorder="1" applyAlignment="1" applyProtection="1">
      <alignment horizontal="right" vertical="center"/>
      <protection locked="0"/>
    </xf>
    <xf numFmtId="164" fontId="114" fillId="3" borderId="105" xfId="948" applyNumberFormat="1" applyFont="1" applyFill="1" applyBorder="1" applyAlignment="1" applyProtection="1">
      <alignment horizontal="right" vertical="center"/>
      <protection locked="0"/>
    </xf>
    <xf numFmtId="10" fontId="6" fillId="0" borderId="105" xfId="20961" applyNumberFormat="1" applyFont="1" applyFill="1" applyBorder="1" applyAlignment="1">
      <alignment horizontal="left" vertical="center" wrapText="1"/>
    </xf>
    <xf numFmtId="10" fontId="4" fillId="0" borderId="105" xfId="20961" applyNumberFormat="1" applyFont="1" applyFill="1" applyBorder="1" applyAlignment="1">
      <alignment horizontal="left" vertical="center" wrapText="1"/>
    </xf>
    <xf numFmtId="10" fontId="5" fillId="36" borderId="105" xfId="0" applyNumberFormat="1" applyFont="1" applyFill="1" applyBorder="1" applyAlignment="1">
      <alignment horizontal="left" vertical="center" wrapText="1"/>
    </xf>
    <xf numFmtId="10" fontId="110" fillId="0" borderId="105" xfId="20961" applyNumberFormat="1" applyFont="1" applyFill="1" applyBorder="1" applyAlignment="1">
      <alignment horizontal="left" vertical="center" wrapText="1"/>
    </xf>
    <xf numFmtId="10" fontId="5" fillId="36" borderId="105" xfId="20961" applyNumberFormat="1" applyFont="1" applyFill="1" applyBorder="1" applyAlignment="1">
      <alignment horizontal="left" vertical="center" wrapText="1"/>
    </xf>
    <xf numFmtId="10" fontId="5" fillId="36" borderId="105"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0" fontId="108" fillId="0" borderId="0" xfId="0" applyFont="1" applyAlignment="1">
      <alignment wrapText="1"/>
    </xf>
    <xf numFmtId="0" fontId="9" fillId="0" borderId="30" xfId="0" applyFont="1" applyBorder="1" applyAlignment="1">
      <alignment horizontal="center" wrapText="1"/>
    </xf>
    <xf numFmtId="0" fontId="9" fillId="0" borderId="8" xfId="0" applyFont="1" applyBorder="1" applyAlignment="1">
      <alignment horizontal="center" vertical="center" wrapText="1"/>
    </xf>
    <xf numFmtId="0" fontId="8" fillId="0" borderId="122" xfId="0" applyFont="1" applyBorder="1" applyAlignment="1">
      <alignment horizontal="right" vertical="center" wrapText="1"/>
    </xf>
    <xf numFmtId="0" fontId="8" fillId="0" borderId="122" xfId="0" applyFont="1" applyFill="1" applyBorder="1" applyAlignment="1">
      <alignment horizontal="right" vertical="center" wrapText="1"/>
    </xf>
    <xf numFmtId="0" fontId="6" fillId="0" borderId="105" xfId="0" applyFont="1" applyFill="1" applyBorder="1" applyAlignment="1">
      <alignment vertical="center" wrapText="1"/>
    </xf>
    <xf numFmtId="0" fontId="4" fillId="0" borderId="105" xfId="0" applyFont="1" applyBorder="1" applyAlignment="1">
      <alignment vertical="center" wrapText="1"/>
    </xf>
    <xf numFmtId="0" fontId="4" fillId="0" borderId="105" xfId="0" applyFont="1" applyFill="1" applyBorder="1" applyAlignment="1">
      <alignment horizontal="left" vertical="center" wrapText="1" indent="2"/>
    </xf>
    <xf numFmtId="0" fontId="4" fillId="0" borderId="105" xfId="0" applyFont="1" applyFill="1" applyBorder="1" applyAlignment="1">
      <alignment vertical="center" wrapText="1"/>
    </xf>
    <xf numFmtId="3" fontId="22" fillId="0" borderId="106" xfId="0" applyNumberFormat="1" applyFont="1" applyBorder="1" applyAlignment="1">
      <alignment vertical="center" wrapText="1"/>
    </xf>
    <xf numFmtId="3" fontId="22" fillId="0" borderId="24" xfId="0" applyNumberFormat="1" applyFont="1" applyBorder="1" applyAlignment="1">
      <alignment vertical="center" wrapText="1"/>
    </xf>
    <xf numFmtId="3" fontId="22" fillId="0" borderId="24" xfId="0" applyNumberFormat="1" applyFont="1" applyFill="1" applyBorder="1" applyAlignment="1">
      <alignment vertical="center" wrapText="1"/>
    </xf>
    <xf numFmtId="0" fontId="5" fillId="0" borderId="26" xfId="0" applyFont="1" applyBorder="1" applyAlignment="1">
      <alignment vertical="center" wrapText="1"/>
    </xf>
    <xf numFmtId="0" fontId="4" fillId="0" borderId="120" xfId="0" applyFont="1" applyBorder="1" applyAlignment="1"/>
    <xf numFmtId="0" fontId="8" fillId="0" borderId="120" xfId="0" applyFont="1" applyBorder="1" applyAlignment="1"/>
    <xf numFmtId="0" fontId="8" fillId="0" borderId="120" xfId="0" applyFont="1" applyBorder="1" applyAlignment="1">
      <alignment wrapText="1"/>
    </xf>
    <xf numFmtId="0" fontId="9" fillId="0" borderId="21" xfId="0" applyFont="1" applyBorder="1" applyAlignment="1">
      <alignment horizontal="center"/>
    </xf>
    <xf numFmtId="0" fontId="9" fillId="0" borderId="120" xfId="0" applyFont="1" applyBorder="1" applyAlignment="1">
      <alignment horizontal="center" vertical="center" wrapText="1"/>
    </xf>
    <xf numFmtId="0" fontId="2" fillId="0" borderId="20" xfId="0" applyNumberFormat="1" applyFont="1" applyFill="1" applyBorder="1" applyAlignment="1">
      <alignment horizontal="left" vertical="center" wrapText="1" indent="1"/>
    </xf>
    <xf numFmtId="0" fontId="8" fillId="0" borderId="122" xfId="0" applyFont="1" applyFill="1" applyBorder="1" applyAlignment="1">
      <alignment horizontal="center" vertical="center" wrapText="1"/>
    </xf>
    <xf numFmtId="0" fontId="14" fillId="0" borderId="105" xfId="0" applyFont="1" applyFill="1" applyBorder="1" applyAlignment="1">
      <alignment horizontal="center" vertical="center" wrapText="1"/>
    </xf>
    <xf numFmtId="0" fontId="15" fillId="0" borderId="105" xfId="0" applyFont="1" applyFill="1" applyBorder="1" applyAlignment="1">
      <alignment horizontal="left" vertical="center" wrapText="1"/>
    </xf>
    <xf numFmtId="193" fontId="6" fillId="0" borderId="105" xfId="0" applyNumberFormat="1" applyFont="1" applyFill="1" applyBorder="1" applyAlignment="1" applyProtection="1">
      <alignment vertical="center" wrapText="1"/>
      <protection locked="0"/>
    </xf>
    <xf numFmtId="193" fontId="4" fillId="0" borderId="105" xfId="0" applyNumberFormat="1" applyFont="1" applyFill="1" applyBorder="1" applyAlignment="1" applyProtection="1">
      <alignment vertical="center" wrapText="1"/>
      <protection locked="0"/>
    </xf>
    <xf numFmtId="193" fontId="6" fillId="0" borderId="105" xfId="0" applyNumberFormat="1" applyFont="1" applyFill="1" applyBorder="1" applyAlignment="1" applyProtection="1">
      <alignment horizontal="right" vertical="center" wrapText="1"/>
      <protection locked="0"/>
    </xf>
    <xf numFmtId="0" fontId="6" fillId="0" borderId="105" xfId="0" applyFont="1" applyBorder="1" applyAlignment="1">
      <alignment vertical="center" wrapText="1"/>
    </xf>
    <xf numFmtId="0" fontId="8" fillId="2" borderId="122" xfId="0" applyFont="1" applyFill="1" applyBorder="1" applyAlignment="1">
      <alignment horizontal="right" vertical="center"/>
    </xf>
    <xf numFmtId="0" fontId="8" fillId="2" borderId="105" xfId="0" applyFont="1" applyFill="1" applyBorder="1" applyAlignment="1">
      <alignment vertical="center"/>
    </xf>
    <xf numFmtId="193" fontId="8" fillId="2" borderId="105" xfId="0" applyNumberFormat="1" applyFont="1" applyFill="1" applyBorder="1" applyAlignment="1" applyProtection="1">
      <alignment vertical="center"/>
      <protection locked="0"/>
    </xf>
    <xf numFmtId="193" fontId="16" fillId="2" borderId="105" xfId="0" applyNumberFormat="1" applyFont="1" applyFill="1" applyBorder="1" applyAlignment="1" applyProtection="1">
      <alignment vertical="center"/>
      <protection locked="0"/>
    </xf>
    <xf numFmtId="0" fontId="14" fillId="0" borderId="122" xfId="0" applyFont="1" applyFill="1" applyBorder="1" applyAlignment="1">
      <alignment horizontal="center" vertical="center" wrapText="1"/>
    </xf>
    <xf numFmtId="14" fontId="4" fillId="0" borderId="0" xfId="0" applyNumberFormat="1" applyFont="1"/>
    <xf numFmtId="10" fontId="4" fillId="0" borderId="105" xfId="20961" applyNumberFormat="1" applyFont="1" applyFill="1" applyBorder="1" applyAlignment="1" applyProtection="1">
      <alignment horizontal="right" vertical="center" wrapText="1"/>
      <protection locked="0"/>
    </xf>
    <xf numFmtId="10" fontId="4" fillId="0" borderId="105" xfId="20961" applyNumberFormat="1" applyFont="1" applyBorder="1" applyAlignment="1" applyProtection="1">
      <alignment vertical="center" wrapText="1"/>
      <protection locked="0"/>
    </xf>
    <xf numFmtId="0" fontId="5" fillId="0" borderId="0" xfId="0" applyFont="1" applyAlignment="1">
      <alignment horizontal="center" wrapText="1"/>
    </xf>
    <xf numFmtId="0" fontId="4" fillId="3" borderId="58" xfId="0" applyFont="1" applyFill="1" applyBorder="1"/>
    <xf numFmtId="0" fontId="4" fillId="3" borderId="125" xfId="0" applyFont="1" applyFill="1" applyBorder="1" applyAlignment="1">
      <alignment wrapText="1"/>
    </xf>
    <xf numFmtId="0" fontId="4" fillId="3" borderId="126" xfId="0" applyFont="1" applyFill="1" applyBorder="1"/>
    <xf numFmtId="0" fontId="5" fillId="3" borderId="11" xfId="0" applyFont="1" applyFill="1" applyBorder="1" applyAlignment="1">
      <alignment horizontal="center" wrapText="1"/>
    </xf>
    <xf numFmtId="0" fontId="4" fillId="0" borderId="105" xfId="0" applyFont="1" applyFill="1" applyBorder="1" applyAlignment="1">
      <alignment horizontal="center"/>
    </xf>
    <xf numFmtId="0" fontId="4" fillId="0" borderId="105" xfId="0" applyFont="1" applyBorder="1" applyAlignment="1">
      <alignment horizontal="center"/>
    </xf>
    <xf numFmtId="0" fontId="4" fillId="3" borderId="69"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8" xfId="0" applyFont="1" applyFill="1" applyBorder="1" applyAlignment="1">
      <alignment horizontal="center" vertical="center" wrapText="1"/>
    </xf>
    <xf numFmtId="0" fontId="4" fillId="0" borderId="122" xfId="0" applyFont="1" applyBorder="1"/>
    <xf numFmtId="0" fontId="4" fillId="0" borderId="105" xfId="0" applyFont="1" applyBorder="1" applyAlignment="1">
      <alignment wrapText="1"/>
    </xf>
    <xf numFmtId="164" fontId="4" fillId="0" borderId="105" xfId="7" applyNumberFormat="1" applyFont="1" applyBorder="1"/>
    <xf numFmtId="164" fontId="4" fillId="0" borderId="120" xfId="7" applyNumberFormat="1" applyFont="1" applyBorder="1"/>
    <xf numFmtId="0" fontId="13" fillId="0" borderId="105" xfId="0" applyFont="1" applyBorder="1" applyAlignment="1">
      <alignment horizontal="left" wrapText="1" indent="2"/>
    </xf>
    <xf numFmtId="169" fontId="27" fillId="37" borderId="105" xfId="20" applyBorder="1"/>
    <xf numFmtId="164" fontId="4" fillId="0" borderId="105" xfId="7" applyNumberFormat="1" applyFont="1" applyBorder="1" applyAlignment="1">
      <alignment vertical="center"/>
    </xf>
    <xf numFmtId="0" fontId="5" fillId="0" borderId="122" xfId="0" applyFont="1" applyBorder="1"/>
    <xf numFmtId="0" fontId="5" fillId="0" borderId="105" xfId="0" applyFont="1" applyBorder="1" applyAlignment="1">
      <alignment wrapText="1"/>
    </xf>
    <xf numFmtId="164" fontId="5" fillId="0" borderId="120" xfId="7" applyNumberFormat="1" applyFont="1" applyBorder="1"/>
    <xf numFmtId="0" fontId="3" fillId="3" borderId="69"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8" xfId="7" applyNumberFormat="1" applyFont="1" applyFill="1" applyBorder="1"/>
    <xf numFmtId="164" fontId="4" fillId="0" borderId="105" xfId="7" applyNumberFormat="1" applyFont="1" applyFill="1" applyBorder="1" applyAlignment="1">
      <alignment vertical="center"/>
    </xf>
    <xf numFmtId="0" fontId="13" fillId="0" borderId="10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8" xfId="0" applyFont="1" applyFill="1" applyBorder="1"/>
    <xf numFmtId="0" fontId="5" fillId="0" borderId="25" xfId="0" applyFont="1" applyBorder="1"/>
    <xf numFmtId="0" fontId="5" fillId="0" borderId="26" xfId="0" applyFont="1" applyBorder="1" applyAlignment="1">
      <alignment wrapText="1"/>
    </xf>
    <xf numFmtId="169" fontId="27" fillId="37" borderId="123" xfId="20" applyBorder="1"/>
    <xf numFmtId="10" fontId="5" fillId="0" borderId="27" xfId="20961" applyNumberFormat="1" applyFont="1" applyBorder="1"/>
    <xf numFmtId="0" fontId="8" fillId="2" borderId="113" xfId="0" applyFont="1" applyFill="1" applyBorder="1" applyAlignment="1">
      <alignment horizontal="right" vertical="center"/>
    </xf>
    <xf numFmtId="0" fontId="8" fillId="2" borderId="100" xfId="0" applyFont="1" applyFill="1" applyBorder="1" applyAlignment="1">
      <alignment vertical="center"/>
    </xf>
    <xf numFmtId="193" fontId="8" fillId="2" borderId="100" xfId="0" applyNumberFormat="1" applyFont="1" applyFill="1" applyBorder="1" applyAlignment="1" applyProtection="1">
      <alignment vertical="center"/>
      <protection locked="0"/>
    </xf>
    <xf numFmtId="193" fontId="16" fillId="2" borderId="100" xfId="0" applyNumberFormat="1" applyFont="1" applyFill="1" applyBorder="1" applyAlignment="1" applyProtection="1">
      <alignment vertical="center"/>
      <protection locked="0"/>
    </xf>
    <xf numFmtId="0" fontId="8" fillId="0" borderId="105" xfId="0" applyFont="1" applyFill="1" applyBorder="1" applyAlignment="1">
      <alignment horizontal="left" vertical="center" wrapText="1"/>
    </xf>
    <xf numFmtId="0" fontId="5" fillId="3" borderId="0" xfId="0" applyFont="1" applyFill="1" applyBorder="1" applyAlignment="1">
      <alignment horizontal="center"/>
    </xf>
    <xf numFmtId="0" fontId="107" fillId="0" borderId="92" xfId="0" applyFont="1" applyFill="1" applyBorder="1" applyAlignment="1">
      <alignment horizontal="left" vertical="center"/>
    </xf>
    <xf numFmtId="0" fontId="107" fillId="0" borderId="90" xfId="0" applyFont="1" applyFill="1" applyBorder="1" applyAlignment="1">
      <alignment vertical="center" wrapText="1"/>
    </xf>
    <xf numFmtId="0" fontId="107" fillId="0" borderId="90" xfId="0" applyFont="1" applyFill="1" applyBorder="1" applyAlignment="1">
      <alignment horizontal="left" vertical="center" wrapText="1"/>
    </xf>
    <xf numFmtId="0" fontId="117" fillId="0" borderId="0" xfId="11" applyFont="1" applyFill="1" applyBorder="1" applyProtection="1"/>
    <xf numFmtId="0" fontId="118" fillId="0" borderId="0" xfId="0" applyFont="1"/>
    <xf numFmtId="0" fontId="117" fillId="0" borderId="0" xfId="11" applyFont="1" applyFill="1" applyBorder="1" applyAlignment="1" applyProtection="1"/>
    <xf numFmtId="0" fontId="119" fillId="0" borderId="0" xfId="11" applyFont="1" applyFill="1" applyBorder="1" applyAlignment="1" applyProtection="1"/>
    <xf numFmtId="14" fontId="118" fillId="0" borderId="0" xfId="0" applyNumberFormat="1" applyFont="1"/>
    <xf numFmtId="0" fontId="121" fillId="0" borderId="105" xfId="0" applyFont="1" applyBorder="1" applyAlignment="1">
      <alignment horizontal="center" vertical="center" wrapText="1"/>
    </xf>
    <xf numFmtId="49" fontId="122" fillId="3" borderId="105" xfId="5" applyNumberFormat="1" applyFont="1" applyFill="1" applyBorder="1" applyAlignment="1" applyProtection="1">
      <alignment horizontal="right" vertical="center"/>
      <protection locked="0"/>
    </xf>
    <xf numFmtId="0" fontId="122" fillId="3" borderId="105" xfId="13" applyFont="1" applyFill="1" applyBorder="1" applyAlignment="1" applyProtection="1">
      <alignment horizontal="left" vertical="center" wrapText="1"/>
      <protection locked="0"/>
    </xf>
    <xf numFmtId="0" fontId="121" fillId="0" borderId="105" xfId="0" applyFont="1" applyBorder="1"/>
    <xf numFmtId="0" fontId="122" fillId="0" borderId="105" xfId="13" applyFont="1" applyFill="1" applyBorder="1" applyAlignment="1" applyProtection="1">
      <alignment horizontal="left" vertical="center" wrapText="1"/>
      <protection locked="0"/>
    </xf>
    <xf numFmtId="49" fontId="122" fillId="0" borderId="105" xfId="5" applyNumberFormat="1" applyFont="1" applyFill="1" applyBorder="1" applyAlignment="1" applyProtection="1">
      <alignment horizontal="right" vertical="center"/>
      <protection locked="0"/>
    </xf>
    <xf numFmtId="49" fontId="123" fillId="0" borderId="105" xfId="5" applyNumberFormat="1" applyFont="1" applyFill="1" applyBorder="1" applyAlignment="1" applyProtection="1">
      <alignment horizontal="right" vertical="center"/>
      <protection locked="0"/>
    </xf>
    <xf numFmtId="0" fontId="118" fillId="0" borderId="0" xfId="0" applyFont="1" applyAlignment="1">
      <alignment wrapText="1"/>
    </xf>
    <xf numFmtId="0" fontId="118" fillId="0" borderId="105" xfId="0" applyFont="1" applyBorder="1" applyAlignment="1">
      <alignment horizontal="center" vertical="center"/>
    </xf>
    <xf numFmtId="0" fontId="118" fillId="0" borderId="105" xfId="0" applyFont="1" applyBorder="1" applyAlignment="1">
      <alignment horizontal="center" vertical="center" wrapText="1"/>
    </xf>
    <xf numFmtId="49" fontId="122" fillId="3" borderId="105" xfId="5" applyNumberFormat="1" applyFont="1" applyFill="1" applyBorder="1" applyAlignment="1" applyProtection="1">
      <alignment horizontal="right" vertical="center" wrapText="1"/>
      <protection locked="0"/>
    </xf>
    <xf numFmtId="0" fontId="118" fillId="0" borderId="105" xfId="0" applyFont="1" applyBorder="1"/>
    <xf numFmtId="0" fontId="118" fillId="0" borderId="105" xfId="0" applyFont="1" applyFill="1" applyBorder="1"/>
    <xf numFmtId="49" fontId="122" fillId="0" borderId="105" xfId="5" applyNumberFormat="1" applyFont="1" applyFill="1" applyBorder="1" applyAlignment="1" applyProtection="1">
      <alignment horizontal="right" vertical="center" wrapText="1"/>
      <protection locked="0"/>
    </xf>
    <xf numFmtId="49" fontId="123" fillId="0" borderId="105" xfId="5" applyNumberFormat="1" applyFont="1" applyFill="1" applyBorder="1" applyAlignment="1" applyProtection="1">
      <alignment horizontal="right" vertical="center" wrapText="1"/>
      <protection locked="0"/>
    </xf>
    <xf numFmtId="0" fontId="121" fillId="0" borderId="0" xfId="0" applyFont="1"/>
    <xf numFmtId="0" fontId="118" fillId="0" borderId="105" xfId="0" applyFont="1" applyBorder="1" applyAlignment="1">
      <alignment wrapText="1"/>
    </xf>
    <xf numFmtId="0" fontId="118" fillId="0" borderId="105" xfId="0" applyFont="1" applyBorder="1" applyAlignment="1">
      <alignment horizontal="left" indent="8"/>
    </xf>
    <xf numFmtId="0" fontId="118" fillId="0" borderId="0" xfId="0" applyFont="1" applyFill="1"/>
    <xf numFmtId="0" fontId="117" fillId="0" borderId="105" xfId="0" applyNumberFormat="1" applyFont="1" applyFill="1" applyBorder="1" applyAlignment="1">
      <alignment horizontal="left" vertical="center" wrapText="1"/>
    </xf>
    <xf numFmtId="0" fontId="118" fillId="0" borderId="0" xfId="0" applyFont="1" applyBorder="1"/>
    <xf numFmtId="0" fontId="121" fillId="0" borderId="105" xfId="0" applyFont="1" applyFill="1" applyBorder="1"/>
    <xf numFmtId="0" fontId="118" fillId="0" borderId="0" xfId="0" applyFont="1" applyBorder="1" applyAlignment="1">
      <alignment horizontal="left"/>
    </xf>
    <xf numFmtId="0" fontId="121" fillId="0" borderId="0" xfId="0" applyFont="1" applyBorder="1"/>
    <xf numFmtId="0" fontId="118" fillId="0" borderId="0" xfId="0" applyFont="1" applyFill="1" applyBorder="1"/>
    <xf numFmtId="0" fontId="121" fillId="0" borderId="105" xfId="0" applyFont="1" applyFill="1" applyBorder="1" applyAlignment="1">
      <alignment horizontal="center" vertical="center" wrapText="1"/>
    </xf>
    <xf numFmtId="0" fontId="120" fillId="0" borderId="105" xfId="0" applyFont="1" applyFill="1" applyBorder="1" applyAlignment="1">
      <alignment horizontal="left" indent="1"/>
    </xf>
    <xf numFmtId="0" fontId="120" fillId="0" borderId="105" xfId="0" applyFont="1" applyFill="1" applyBorder="1" applyAlignment="1">
      <alignment horizontal="left" wrapText="1" indent="1"/>
    </xf>
    <xf numFmtId="0" fontId="117" fillId="0" borderId="105" xfId="0" applyFont="1" applyFill="1" applyBorder="1" applyAlignment="1">
      <alignment horizontal="left" indent="1"/>
    </xf>
    <xf numFmtId="0" fontId="117" fillId="0" borderId="105" xfId="0" applyNumberFormat="1" applyFont="1" applyFill="1" applyBorder="1" applyAlignment="1">
      <alignment horizontal="left" indent="1"/>
    </xf>
    <xf numFmtId="0" fontId="117" fillId="0" borderId="105" xfId="0" applyFont="1" applyFill="1" applyBorder="1" applyAlignment="1">
      <alignment horizontal="left" wrapText="1" indent="2"/>
    </xf>
    <xf numFmtId="0" fontId="120" fillId="0" borderId="105" xfId="0" applyFont="1" applyFill="1" applyBorder="1" applyAlignment="1">
      <alignment horizontal="left" vertical="center" indent="1"/>
    </xf>
    <xf numFmtId="0" fontId="118" fillId="81" borderId="105" xfId="0" applyFont="1" applyFill="1" applyBorder="1"/>
    <xf numFmtId="0" fontId="118" fillId="0" borderId="105" xfId="0" applyFont="1" applyFill="1" applyBorder="1" applyAlignment="1">
      <alignment horizontal="left" wrapText="1"/>
    </xf>
    <xf numFmtId="0" fontId="118" fillId="0" borderId="105" xfId="0" applyFont="1" applyFill="1" applyBorder="1" applyAlignment="1">
      <alignment horizontal="left" wrapText="1" indent="2"/>
    </xf>
    <xf numFmtId="0" fontId="121" fillId="0" borderId="7" xfId="0" applyFont="1" applyBorder="1"/>
    <xf numFmtId="0" fontId="121" fillId="81" borderId="105" xfId="0" applyFont="1" applyFill="1" applyBorder="1"/>
    <xf numFmtId="0" fontId="118" fillId="0" borderId="0" xfId="0" applyFont="1" applyBorder="1" applyAlignment="1">
      <alignment horizontal="center" vertical="center"/>
    </xf>
    <xf numFmtId="0" fontId="118" fillId="0" borderId="0" xfId="0" applyFont="1" applyFill="1" applyBorder="1" applyAlignment="1">
      <alignment horizontal="center" vertical="center" wrapText="1"/>
    </xf>
    <xf numFmtId="0" fontId="118" fillId="0" borderId="0" xfId="0" applyFont="1" applyBorder="1" applyAlignment="1">
      <alignment horizontal="center" vertical="center" wrapText="1"/>
    </xf>
    <xf numFmtId="0" fontId="118" fillId="0" borderId="7" xfId="0" applyFont="1" applyBorder="1" applyAlignment="1">
      <alignment wrapText="1"/>
    </xf>
    <xf numFmtId="0" fontId="118" fillId="0" borderId="7" xfId="0" applyFont="1" applyBorder="1" applyAlignment="1">
      <alignment horizontal="center" vertical="center" wrapText="1"/>
    </xf>
    <xf numFmtId="49" fontId="118" fillId="0" borderId="105" xfId="0" applyNumberFormat="1" applyFont="1" applyBorder="1" applyAlignment="1">
      <alignment horizontal="center" vertical="center" wrapText="1"/>
    </xf>
    <xf numFmtId="0" fontId="118" fillId="0" borderId="105" xfId="0" applyFont="1" applyBorder="1" applyAlignment="1">
      <alignment horizontal="center"/>
    </xf>
    <xf numFmtId="0" fontId="118" fillId="0" borderId="105" xfId="0" applyFont="1" applyBorder="1" applyAlignment="1">
      <alignment horizontal="left" indent="1"/>
    </xf>
    <xf numFmtId="0" fontId="118" fillId="0" borderId="7" xfId="0" applyFont="1" applyBorder="1"/>
    <xf numFmtId="0" fontId="118" fillId="0" borderId="105" xfId="0" applyFont="1" applyBorder="1" applyAlignment="1">
      <alignment horizontal="left" indent="2"/>
    </xf>
    <xf numFmtId="49" fontId="118" fillId="0" borderId="105" xfId="0" applyNumberFormat="1" applyFont="1" applyBorder="1" applyAlignment="1">
      <alignment horizontal="left" indent="3"/>
    </xf>
    <xf numFmtId="49" fontId="118" fillId="0" borderId="105" xfId="0" applyNumberFormat="1" applyFont="1" applyFill="1" applyBorder="1" applyAlignment="1">
      <alignment horizontal="left" indent="3"/>
    </xf>
    <xf numFmtId="49" fontId="118" fillId="0" borderId="105" xfId="0" applyNumberFormat="1" applyFont="1" applyBorder="1" applyAlignment="1">
      <alignment horizontal="left" indent="1"/>
    </xf>
    <xf numFmtId="49" fontId="118" fillId="0" borderId="105" xfId="0" applyNumberFormat="1" applyFont="1" applyFill="1" applyBorder="1" applyAlignment="1">
      <alignment horizontal="left" indent="1"/>
    </xf>
    <xf numFmtId="0" fontId="118" fillId="0" borderId="105" xfId="0" applyNumberFormat="1" applyFont="1" applyBorder="1" applyAlignment="1">
      <alignment horizontal="left" indent="1"/>
    </xf>
    <xf numFmtId="49" fontId="118" fillId="0" borderId="105" xfId="0" applyNumberFormat="1" applyFont="1" applyBorder="1" applyAlignment="1">
      <alignment horizontal="left" wrapText="1" indent="2"/>
    </xf>
    <xf numFmtId="49" fontId="118" fillId="0" borderId="105" xfId="0" applyNumberFormat="1" applyFont="1" applyFill="1" applyBorder="1" applyAlignment="1">
      <alignment horizontal="left" vertical="top" wrapText="1" indent="2"/>
    </xf>
    <xf numFmtId="49" fontId="118" fillId="0" borderId="105" xfId="0" applyNumberFormat="1" applyFont="1" applyFill="1" applyBorder="1" applyAlignment="1">
      <alignment horizontal="left" wrapText="1" indent="3"/>
    </xf>
    <xf numFmtId="49" fontId="118" fillId="0" borderId="105" xfId="0" applyNumberFormat="1" applyFont="1" applyFill="1" applyBorder="1" applyAlignment="1">
      <alignment horizontal="left" wrapText="1" indent="2"/>
    </xf>
    <xf numFmtId="0" fontId="118" fillId="0" borderId="105" xfId="0" applyNumberFormat="1" applyFont="1" applyFill="1" applyBorder="1" applyAlignment="1">
      <alignment horizontal="left" wrapText="1" indent="1"/>
    </xf>
    <xf numFmtId="0" fontId="120" fillId="0" borderId="136" xfId="0" applyNumberFormat="1" applyFont="1" applyFill="1" applyBorder="1" applyAlignment="1">
      <alignment horizontal="left" vertical="center" wrapText="1"/>
    </xf>
    <xf numFmtId="0" fontId="118" fillId="0" borderId="100"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20" fillId="0" borderId="105" xfId="0" applyNumberFormat="1" applyFont="1" applyFill="1" applyBorder="1" applyAlignment="1">
      <alignment horizontal="left" vertical="center" wrapText="1"/>
    </xf>
    <xf numFmtId="0" fontId="118" fillId="0" borderId="0" xfId="0" applyFont="1" applyAlignment="1">
      <alignment horizontal="center" vertical="center"/>
    </xf>
    <xf numFmtId="0" fontId="126" fillId="0" borderId="0" xfId="0" applyFont="1"/>
    <xf numFmtId="0" fontId="126" fillId="0" borderId="0" xfId="0" applyFont="1" applyAlignment="1">
      <alignment horizontal="center" vertical="center"/>
    </xf>
    <xf numFmtId="0" fontId="118" fillId="0" borderId="105" xfId="0" applyFont="1" applyFill="1" applyBorder="1" applyAlignment="1">
      <alignment horizontal="left" indent="1"/>
    </xf>
    <xf numFmtId="49" fontId="107" fillId="0" borderId="105" xfId="0" applyNumberFormat="1" applyFont="1" applyFill="1" applyBorder="1" applyAlignment="1">
      <alignment horizontal="right" vertical="center"/>
    </xf>
    <xf numFmtId="0" fontId="107" fillId="3" borderId="105" xfId="5" applyNumberFormat="1" applyFont="1" applyFill="1" applyBorder="1" applyAlignment="1" applyProtection="1">
      <alignment horizontal="right" vertical="center"/>
      <protection locked="0"/>
    </xf>
    <xf numFmtId="0" fontId="107" fillId="0" borderId="105" xfId="0" applyNumberFormat="1" applyFont="1" applyFill="1" applyBorder="1" applyAlignment="1">
      <alignment vertical="center" wrapText="1"/>
    </xf>
    <xf numFmtId="0" fontId="127" fillId="0" borderId="105" xfId="0" applyNumberFormat="1" applyFont="1" applyFill="1" applyBorder="1" applyAlignment="1">
      <alignment horizontal="left" vertical="center" wrapText="1"/>
    </xf>
    <xf numFmtId="0" fontId="107" fillId="0" borderId="105" xfId="0" applyNumberFormat="1" applyFont="1" applyFill="1" applyBorder="1" applyAlignment="1">
      <alignment vertical="center"/>
    </xf>
    <xf numFmtId="0" fontId="127" fillId="0" borderId="105" xfId="0" applyNumberFormat="1" applyFont="1" applyFill="1" applyBorder="1" applyAlignment="1">
      <alignment vertical="center" wrapText="1"/>
    </xf>
    <xf numFmtId="2" fontId="107" fillId="3" borderId="105" xfId="5" applyNumberFormat="1" applyFont="1" applyFill="1" applyBorder="1" applyAlignment="1" applyProtection="1">
      <alignment horizontal="right" vertical="center"/>
      <protection locked="0"/>
    </xf>
    <xf numFmtId="0" fontId="107" fillId="0" borderId="105" xfId="0" applyNumberFormat="1" applyFont="1" applyFill="1" applyBorder="1" applyAlignment="1">
      <alignment horizontal="left" vertical="center" wrapText="1"/>
    </xf>
    <xf numFmtId="0" fontId="107" fillId="0" borderId="105" xfId="0" applyNumberFormat="1" applyFont="1" applyFill="1" applyBorder="1" applyAlignment="1">
      <alignment horizontal="right" vertical="center"/>
    </xf>
    <xf numFmtId="0" fontId="128" fillId="0" borderId="0" xfId="0" applyFont="1" applyFill="1" applyBorder="1" applyAlignment="1"/>
    <xf numFmtId="0" fontId="107" fillId="0" borderId="105" xfId="12672" applyFont="1" applyFill="1" applyBorder="1" applyAlignment="1">
      <alignment horizontal="left" vertical="center" wrapText="1"/>
    </xf>
    <xf numFmtId="0" fontId="107" fillId="0" borderId="100" xfId="0" applyNumberFormat="1" applyFont="1" applyFill="1" applyBorder="1" applyAlignment="1">
      <alignment horizontal="left" vertical="top" wrapText="1"/>
    </xf>
    <xf numFmtId="0" fontId="129" fillId="0" borderId="105" xfId="0" applyFont="1" applyBorder="1"/>
    <xf numFmtId="0" fontId="127" fillId="0" borderId="105" xfId="0" applyFont="1" applyBorder="1" applyAlignment="1">
      <alignment horizontal="left" vertical="top" wrapText="1"/>
    </xf>
    <xf numFmtId="0" fontId="127" fillId="0" borderId="105" xfId="0" applyFont="1" applyBorder="1"/>
    <xf numFmtId="0" fontId="127" fillId="0" borderId="105" xfId="0" applyFont="1" applyBorder="1" applyAlignment="1">
      <alignment horizontal="left" wrapText="1" indent="2"/>
    </xf>
    <xf numFmtId="0" fontId="107" fillId="0" borderId="105" xfId="12672" applyFont="1" applyFill="1" applyBorder="1" applyAlignment="1">
      <alignment horizontal="left" vertical="center" wrapText="1" indent="2"/>
    </xf>
    <xf numFmtId="0" fontId="127" fillId="0" borderId="105" xfId="0" applyFont="1" applyBorder="1" applyAlignment="1">
      <alignment horizontal="left" vertical="top" wrapText="1" indent="2"/>
    </xf>
    <xf numFmtId="0" fontId="129" fillId="0" borderId="7" xfId="0" applyFont="1" applyBorder="1"/>
    <xf numFmtId="0" fontId="127" fillId="0" borderId="105" xfId="0" applyFont="1" applyFill="1" applyBorder="1" applyAlignment="1">
      <alignment horizontal="left" wrapText="1" indent="2"/>
    </xf>
    <xf numFmtId="0" fontId="127" fillId="0" borderId="105" xfId="0" applyFont="1" applyBorder="1" applyAlignment="1">
      <alignment horizontal="left" indent="1"/>
    </xf>
    <xf numFmtId="0" fontId="127" fillId="0" borderId="105" xfId="0" applyFont="1" applyBorder="1" applyAlignment="1">
      <alignment horizontal="left" indent="2"/>
    </xf>
    <xf numFmtId="49" fontId="127" fillId="0" borderId="105" xfId="0" applyNumberFormat="1" applyFont="1" applyFill="1" applyBorder="1" applyAlignment="1">
      <alignment horizontal="left" indent="3"/>
    </xf>
    <xf numFmtId="49" fontId="127" fillId="0" borderId="105" xfId="0" applyNumberFormat="1" applyFont="1" applyFill="1" applyBorder="1" applyAlignment="1">
      <alignment horizontal="left" vertical="center" indent="1"/>
    </xf>
    <xf numFmtId="0" fontId="107" fillId="0" borderId="105" xfId="0" applyFont="1" applyFill="1" applyBorder="1" applyAlignment="1">
      <alignment vertical="center" wrapText="1"/>
    </xf>
    <xf numFmtId="49" fontId="127" fillId="0" borderId="105" xfId="0" applyNumberFormat="1" applyFont="1" applyFill="1" applyBorder="1" applyAlignment="1">
      <alignment horizontal="left" vertical="top" wrapText="1" indent="2"/>
    </xf>
    <xf numFmtId="49" fontId="127" fillId="0" borderId="105" xfId="0" applyNumberFormat="1" applyFont="1" applyFill="1" applyBorder="1" applyAlignment="1">
      <alignment horizontal="left" vertical="top" wrapText="1"/>
    </xf>
    <xf numFmtId="49" fontId="127" fillId="0" borderId="105" xfId="0" applyNumberFormat="1" applyFont="1" applyFill="1" applyBorder="1" applyAlignment="1">
      <alignment horizontal="left" wrapText="1" indent="3"/>
    </xf>
    <xf numFmtId="49" fontId="127" fillId="0" borderId="105" xfId="0" applyNumberFormat="1" applyFont="1" applyFill="1" applyBorder="1" applyAlignment="1">
      <alignment horizontal="left" wrapText="1" indent="2"/>
    </xf>
    <xf numFmtId="49" fontId="127" fillId="0" borderId="105" xfId="0" applyNumberFormat="1" applyFont="1" applyFill="1" applyBorder="1" applyAlignment="1">
      <alignment vertical="top" wrapText="1"/>
    </xf>
    <xf numFmtId="0" fontId="10" fillId="0" borderId="105" xfId="17" applyFill="1" applyBorder="1" applyAlignment="1" applyProtection="1">
      <alignment wrapText="1"/>
    </xf>
    <xf numFmtId="49" fontId="127" fillId="0" borderId="105" xfId="0" applyNumberFormat="1" applyFont="1" applyFill="1" applyBorder="1" applyAlignment="1">
      <alignment horizontal="left" vertical="center" wrapText="1" indent="3"/>
    </xf>
    <xf numFmtId="49" fontId="118" fillId="0" borderId="105" xfId="0" applyNumberFormat="1" applyFont="1" applyFill="1" applyBorder="1" applyAlignment="1">
      <alignment horizontal="left" wrapText="1" indent="1"/>
    </xf>
    <xf numFmtId="0" fontId="127" fillId="0" borderId="105" xfId="0" applyFont="1" applyBorder="1" applyAlignment="1">
      <alignment horizontal="left" vertical="center" wrapText="1" indent="2"/>
    </xf>
    <xf numFmtId="0" fontId="107" fillId="0" borderId="105" xfId="0" applyFont="1" applyFill="1" applyBorder="1" applyAlignment="1">
      <alignment horizontal="left" vertical="center" wrapText="1"/>
    </xf>
    <xf numFmtId="0" fontId="118" fillId="0" borderId="0" xfId="0" applyFont="1" applyBorder="1" applyAlignment="1">
      <alignment horizontal="left" indent="1"/>
    </xf>
    <xf numFmtId="0" fontId="118" fillId="0" borderId="0" xfId="0" applyFont="1" applyBorder="1" applyAlignment="1">
      <alignment horizontal="left" indent="2"/>
    </xf>
    <xf numFmtId="49" fontId="118" fillId="0" borderId="0" xfId="0" applyNumberFormat="1" applyFont="1" applyBorder="1" applyAlignment="1">
      <alignment horizontal="left" indent="3"/>
    </xf>
    <xf numFmtId="49" fontId="118" fillId="0" borderId="0" xfId="0" applyNumberFormat="1" applyFont="1" applyBorder="1" applyAlignment="1">
      <alignment horizontal="left" indent="1"/>
    </xf>
    <xf numFmtId="49" fontId="118" fillId="0" borderId="0" xfId="0" applyNumberFormat="1" applyFont="1" applyBorder="1" applyAlignment="1">
      <alignment horizontal="left" wrapText="1" indent="2"/>
    </xf>
    <xf numFmtId="49" fontId="118" fillId="0" borderId="0" xfId="0" applyNumberFormat="1" applyFont="1" applyFill="1" applyBorder="1" applyAlignment="1">
      <alignment horizontal="left" wrapText="1" indent="3"/>
    </xf>
    <xf numFmtId="0" fontId="118" fillId="0" borderId="0" xfId="0" applyNumberFormat="1" applyFont="1" applyFill="1" applyBorder="1" applyAlignment="1">
      <alignment horizontal="left" wrapText="1" indent="1"/>
    </xf>
    <xf numFmtId="49" fontId="106" fillId="0" borderId="105" xfId="0" applyNumberFormat="1" applyFont="1" applyFill="1" applyBorder="1" applyAlignment="1">
      <alignment horizontal="right" vertical="center"/>
    </xf>
    <xf numFmtId="0" fontId="107" fillId="0" borderId="105" xfId="0" applyFont="1" applyFill="1" applyBorder="1" applyAlignment="1">
      <alignment horizontal="left" vertical="center" wrapText="1"/>
    </xf>
    <xf numFmtId="0" fontId="121" fillId="0" borderId="105"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07" fillId="0" borderId="104" xfId="0" applyNumberFormat="1" applyFont="1" applyFill="1" applyBorder="1" applyAlignment="1">
      <alignment horizontal="left" vertical="center" wrapText="1"/>
    </xf>
    <xf numFmtId="0" fontId="118" fillId="0" borderId="0" xfId="0" applyFont="1" applyFill="1" applyAlignment="1">
      <alignment horizontal="left" vertical="top" wrapText="1"/>
    </xf>
    <xf numFmtId="0" fontId="124" fillId="0" borderId="105" xfId="13" applyFont="1" applyFill="1" applyBorder="1" applyAlignment="1" applyProtection="1">
      <alignment horizontal="left" vertical="center" wrapText="1"/>
      <protection locked="0"/>
    </xf>
    <xf numFmtId="0" fontId="118" fillId="0" borderId="105" xfId="0" applyFont="1" applyFill="1" applyBorder="1" applyAlignment="1">
      <alignment horizontal="center" vertical="center" wrapText="1"/>
    </xf>
    <xf numFmtId="0" fontId="118" fillId="0" borderId="0" xfId="0" applyFont="1" applyFill="1" applyBorder="1" applyAlignment="1">
      <alignment horizontal="center" vertical="center"/>
    </xf>
    <xf numFmtId="0" fontId="118" fillId="0" borderId="7" xfId="0" applyFont="1" applyFill="1" applyBorder="1"/>
    <xf numFmtId="49" fontId="118" fillId="0" borderId="105" xfId="0" applyNumberFormat="1" applyFont="1" applyFill="1" applyBorder="1" applyAlignment="1">
      <alignment horizontal="center" vertical="center" wrapText="1"/>
    </xf>
    <xf numFmtId="0" fontId="107" fillId="0" borderId="105" xfId="0" applyFont="1" applyFill="1" applyBorder="1" applyAlignment="1">
      <alignment horizontal="left" vertical="center" wrapText="1"/>
    </xf>
    <xf numFmtId="0" fontId="24" fillId="0" borderId="122" xfId="0" applyFont="1" applyBorder="1" applyAlignment="1">
      <alignment horizontal="center"/>
    </xf>
    <xf numFmtId="10" fontId="8" fillId="2" borderId="105" xfId="20961" applyNumberFormat="1" applyFont="1" applyFill="1" applyBorder="1" applyAlignment="1" applyProtection="1">
      <alignment vertical="center"/>
      <protection locked="0"/>
    </xf>
    <xf numFmtId="10" fontId="16" fillId="2" borderId="105" xfId="20961" applyNumberFormat="1" applyFont="1" applyFill="1" applyBorder="1" applyAlignment="1" applyProtection="1">
      <alignment vertical="center"/>
      <protection locked="0"/>
    </xf>
    <xf numFmtId="10" fontId="27" fillId="37" borderId="0" xfId="20961" applyNumberFormat="1" applyFont="1" applyFill="1" applyBorder="1"/>
    <xf numFmtId="194" fontId="8" fillId="2" borderId="26" xfId="0" applyNumberFormat="1" applyFont="1" applyFill="1" applyBorder="1" applyAlignment="1" applyProtection="1">
      <alignment vertical="center"/>
      <protection locked="0"/>
    </xf>
    <xf numFmtId="194" fontId="16" fillId="2" borderId="26" xfId="0" applyNumberFormat="1" applyFont="1" applyFill="1" applyBorder="1" applyAlignment="1" applyProtection="1">
      <alignment vertical="center"/>
      <protection locked="0"/>
    </xf>
    <xf numFmtId="193" fontId="8" fillId="0" borderId="105" xfId="7" applyNumberFormat="1" applyFont="1" applyFill="1" applyBorder="1" applyAlignment="1" applyProtection="1">
      <alignment horizontal="right"/>
    </xf>
    <xf numFmtId="193" fontId="8" fillId="0" borderId="104" xfId="0" applyNumberFormat="1" applyFont="1" applyFill="1" applyBorder="1" applyAlignment="1" applyProtection="1">
      <alignment horizontal="right"/>
    </xf>
    <xf numFmtId="193" fontId="8" fillId="0" borderId="105" xfId="0" applyNumberFormat="1" applyFont="1" applyFill="1" applyBorder="1" applyAlignment="1" applyProtection="1">
      <alignment horizontal="right"/>
    </xf>
    <xf numFmtId="0" fontId="103" fillId="0" borderId="105" xfId="0" applyFont="1" applyBorder="1"/>
    <xf numFmtId="164" fontId="8" fillId="0" borderId="105" xfId="7" applyNumberFormat="1" applyFont="1" applyFill="1" applyBorder="1" applyAlignment="1" applyProtection="1">
      <alignment horizontal="right"/>
    </xf>
    <xf numFmtId="164" fontId="8" fillId="36" borderId="3" xfId="7" applyNumberFormat="1" applyFont="1" applyFill="1" applyBorder="1" applyAlignment="1" applyProtection="1">
      <alignment horizontal="right"/>
    </xf>
    <xf numFmtId="164" fontId="8" fillId="0" borderId="104" xfId="7" applyNumberFormat="1" applyFont="1" applyFill="1" applyBorder="1" applyAlignment="1" applyProtection="1">
      <alignment horizontal="right"/>
    </xf>
    <xf numFmtId="164" fontId="8" fillId="36" borderId="23" xfId="7" applyNumberFormat="1" applyFont="1" applyFill="1" applyBorder="1" applyAlignment="1" applyProtection="1">
      <alignment horizontal="right"/>
    </xf>
    <xf numFmtId="164" fontId="8" fillId="0" borderId="3" xfId="7" applyNumberFormat="1" applyFont="1" applyFill="1" applyBorder="1" applyAlignment="1" applyProtection="1">
      <alignment horizontal="right"/>
    </xf>
    <xf numFmtId="164" fontId="8" fillId="36" borderId="26" xfId="7" applyNumberFormat="1" applyFont="1" applyFill="1" applyBorder="1" applyAlignment="1" applyProtection="1">
      <alignment horizontal="right"/>
    </xf>
    <xf numFmtId="164" fontId="8" fillId="36" borderId="27" xfId="7" applyNumberFormat="1" applyFont="1" applyFill="1" applyBorder="1" applyAlignment="1" applyProtection="1">
      <alignment horizontal="right"/>
    </xf>
    <xf numFmtId="164" fontId="19" fillId="0" borderId="3" xfId="7" applyNumberFormat="1" applyFont="1" applyFill="1" applyBorder="1" applyAlignment="1" applyProtection="1">
      <alignment horizontal="right"/>
      <protection locked="0"/>
    </xf>
    <xf numFmtId="164" fontId="19" fillId="36" borderId="3" xfId="7" applyNumberFormat="1" applyFont="1" applyFill="1" applyBorder="1" applyAlignment="1">
      <alignment horizontal="right"/>
    </xf>
    <xf numFmtId="164" fontId="20" fillId="0" borderId="3" xfId="7" applyNumberFormat="1" applyFont="1" applyFill="1" applyBorder="1" applyAlignment="1">
      <alignment horizontal="center"/>
    </xf>
    <xf numFmtId="164" fontId="19" fillId="36" borderId="3" xfId="7" applyNumberFormat="1" applyFont="1" applyFill="1" applyBorder="1" applyAlignment="1" applyProtection="1">
      <alignment horizontal="right"/>
    </xf>
    <xf numFmtId="164" fontId="19" fillId="0" borderId="3" xfId="7" applyNumberFormat="1" applyFont="1" applyFill="1" applyBorder="1" applyAlignment="1" applyProtection="1">
      <alignment horizontal="left" indent="1"/>
      <protection locked="0"/>
    </xf>
    <xf numFmtId="164" fontId="19" fillId="0" borderId="3" xfId="7" applyNumberFormat="1" applyFont="1" applyFill="1" applyBorder="1" applyAlignment="1" applyProtection="1">
      <alignment horizontal="right" vertical="center"/>
      <protection locked="0"/>
    </xf>
    <xf numFmtId="164" fontId="19" fillId="36" borderId="26" xfId="7" applyNumberFormat="1" applyFont="1" applyFill="1" applyBorder="1" applyAlignment="1">
      <alignment horizontal="right"/>
    </xf>
    <xf numFmtId="0" fontId="8" fillId="0" borderId="105" xfId="0" applyFont="1" applyFill="1" applyBorder="1" applyAlignment="1" applyProtection="1">
      <alignment horizontal="center" vertical="center" wrapText="1"/>
    </xf>
    <xf numFmtId="0" fontId="8" fillId="0" borderId="120" xfId="0" applyFont="1" applyFill="1" applyBorder="1" applyAlignment="1" applyProtection="1">
      <alignment horizontal="center" vertical="center" wrapText="1"/>
    </xf>
    <xf numFmtId="193" fontId="8" fillId="36" borderId="105" xfId="7" applyNumberFormat="1" applyFont="1" applyFill="1" applyBorder="1" applyAlignment="1" applyProtection="1">
      <alignment horizontal="right"/>
    </xf>
    <xf numFmtId="193" fontId="8" fillId="36" borderId="120" xfId="0" applyNumberFormat="1" applyFont="1" applyFill="1" applyBorder="1" applyAlignment="1" applyProtection="1">
      <alignment horizontal="right"/>
    </xf>
    <xf numFmtId="164" fontId="8" fillId="36" borderId="105" xfId="7" applyNumberFormat="1" applyFont="1" applyFill="1" applyBorder="1" applyAlignment="1" applyProtection="1">
      <alignment horizontal="right"/>
    </xf>
    <xf numFmtId="164" fontId="8" fillId="36" borderId="120" xfId="7" applyNumberFormat="1" applyFont="1" applyFill="1" applyBorder="1" applyAlignment="1" applyProtection="1">
      <alignment horizontal="right"/>
    </xf>
    <xf numFmtId="164" fontId="8" fillId="0" borderId="105" xfId="7" applyNumberFormat="1" applyFont="1" applyFill="1" applyBorder="1" applyAlignment="1" applyProtection="1">
      <alignment horizontal="right"/>
      <protection locked="0"/>
    </xf>
    <xf numFmtId="164" fontId="8" fillId="0" borderId="104" xfId="7" applyNumberFormat="1" applyFont="1" applyFill="1" applyBorder="1" applyAlignment="1" applyProtection="1">
      <alignment horizontal="right"/>
      <protection locked="0"/>
    </xf>
    <xf numFmtId="164" fontId="8" fillId="0" borderId="120" xfId="7" applyNumberFormat="1" applyFont="1" applyFill="1" applyBorder="1" applyAlignment="1" applyProtection="1">
      <alignment horizontal="right"/>
    </xf>
    <xf numFmtId="193" fontId="0" fillId="0" borderId="0" xfId="0" applyNumberFormat="1"/>
    <xf numFmtId="193" fontId="0" fillId="0" borderId="0" xfId="0" applyNumberFormat="1" applyFill="1"/>
    <xf numFmtId="164" fontId="0" fillId="0" borderId="0" xfId="7" applyNumberFormat="1" applyFont="1"/>
    <xf numFmtId="164" fontId="8" fillId="0" borderId="0" xfId="7" applyNumberFormat="1" applyFont="1" applyFill="1" applyBorder="1" applyAlignment="1">
      <alignment horizontal="center"/>
    </xf>
    <xf numFmtId="164" fontId="8" fillId="0" borderId="0" xfId="7" applyNumberFormat="1" applyFont="1" applyFill="1" applyAlignment="1">
      <alignment horizontal="center"/>
    </xf>
    <xf numFmtId="164" fontId="17" fillId="0" borderId="0" xfId="7" applyNumberFormat="1" applyFont="1" applyFill="1" applyAlignment="1">
      <alignment horizontal="center"/>
    </xf>
    <xf numFmtId="164" fontId="8" fillId="0" borderId="3" xfId="7" applyNumberFormat="1" applyFont="1" applyFill="1" applyBorder="1" applyAlignment="1" applyProtection="1">
      <alignment horizontal="center" vertical="center" wrapText="1"/>
    </xf>
    <xf numFmtId="164" fontId="8" fillId="0" borderId="23" xfId="7" applyNumberFormat="1" applyFont="1" applyFill="1" applyBorder="1" applyAlignment="1" applyProtection="1">
      <alignment horizontal="center" vertical="center" wrapText="1"/>
    </xf>
    <xf numFmtId="164" fontId="8" fillId="0" borderId="26" xfId="7" applyNumberFormat="1" applyFont="1" applyFill="1" applyBorder="1" applyAlignment="1" applyProtection="1">
      <alignment horizontal="right"/>
    </xf>
    <xf numFmtId="3" fontId="4" fillId="0" borderId="0" xfId="0" applyNumberFormat="1" applyFont="1"/>
    <xf numFmtId="10" fontId="4" fillId="0" borderId="24" xfId="20961" applyNumberFormat="1" applyFont="1" applyBorder="1" applyAlignment="1"/>
    <xf numFmtId="0" fontId="8" fillId="0" borderId="113" xfId="0" applyFont="1" applyBorder="1" applyAlignment="1">
      <alignment vertical="center"/>
    </xf>
    <xf numFmtId="0" fontId="12" fillId="0" borderId="101" xfId="0" applyFont="1" applyBorder="1" applyAlignment="1">
      <alignment wrapText="1"/>
    </xf>
    <xf numFmtId="0" fontId="8" fillId="0" borderId="122" xfId="0" applyFont="1" applyBorder="1" applyAlignment="1">
      <alignment vertical="center"/>
    </xf>
    <xf numFmtId="0" fontId="12" fillId="0" borderId="106" xfId="0" applyFont="1" applyBorder="1" applyAlignment="1">
      <alignment wrapText="1"/>
    </xf>
    <xf numFmtId="10" fontId="4" fillId="0" borderId="120" xfId="20961" applyNumberFormat="1" applyFont="1" applyBorder="1" applyAlignment="1"/>
    <xf numFmtId="10" fontId="4" fillId="0" borderId="114" xfId="20961" applyNumberFormat="1" applyFont="1" applyBorder="1" applyAlignment="1"/>
    <xf numFmtId="193" fontId="0" fillId="0" borderId="120" xfId="0" applyNumberFormat="1" applyBorder="1" applyAlignment="1"/>
    <xf numFmtId="193" fontId="0" fillId="0" borderId="120" xfId="0" applyNumberFormat="1" applyBorder="1" applyAlignment="1">
      <alignment wrapText="1"/>
    </xf>
    <xf numFmtId="193" fontId="0" fillId="0" borderId="120" xfId="0" applyNumberFormat="1" applyFill="1" applyBorder="1" applyAlignment="1">
      <alignment wrapText="1"/>
    </xf>
    <xf numFmtId="193" fontId="6" fillId="3" borderId="120" xfId="2" applyNumberFormat="1" applyFont="1" applyFill="1" applyBorder="1" applyAlignment="1" applyProtection="1">
      <alignment vertical="top"/>
      <protection locked="0"/>
    </xf>
    <xf numFmtId="193" fontId="6" fillId="3" borderId="120" xfId="2" applyNumberFormat="1" applyFont="1" applyFill="1" applyBorder="1" applyAlignment="1" applyProtection="1">
      <alignment vertical="top" wrapText="1"/>
      <protection locked="0"/>
    </xf>
    <xf numFmtId="164" fontId="4" fillId="0" borderId="120" xfId="7" applyNumberFormat="1" applyFont="1" applyFill="1" applyBorder="1" applyAlignment="1">
      <alignment horizontal="right" vertical="center" wrapText="1"/>
    </xf>
    <xf numFmtId="164" fontId="5" fillId="36" borderId="120" xfId="7" applyNumberFormat="1" applyFont="1" applyFill="1" applyBorder="1" applyAlignment="1">
      <alignment horizontal="right" vertical="center" wrapText="1"/>
    </xf>
    <xf numFmtId="164" fontId="110" fillId="0" borderId="120" xfId="7" applyNumberFormat="1" applyFont="1" applyFill="1" applyBorder="1" applyAlignment="1">
      <alignment horizontal="right" vertical="center" wrapText="1"/>
    </xf>
    <xf numFmtId="164" fontId="5" fillId="36" borderId="120" xfId="7" applyNumberFormat="1" applyFont="1" applyFill="1" applyBorder="1" applyAlignment="1">
      <alignment horizontal="center" vertical="center" wrapText="1"/>
    </xf>
    <xf numFmtId="164" fontId="6" fillId="0" borderId="27" xfId="7" applyNumberFormat="1" applyFont="1" applyFill="1" applyBorder="1" applyAlignment="1" applyProtection="1">
      <alignment horizontal="right" vertical="center"/>
    </xf>
    <xf numFmtId="193" fontId="24" fillId="0" borderId="140" xfId="0" applyNumberFormat="1" applyFont="1" applyBorder="1" applyAlignment="1">
      <alignment vertical="center"/>
    </xf>
    <xf numFmtId="164" fontId="4" fillId="0" borderId="3" xfId="7" applyNumberFormat="1" applyFont="1" applyBorder="1" applyAlignment="1"/>
    <xf numFmtId="164" fontId="4" fillId="0" borderId="8" xfId="7" applyNumberFormat="1" applyFont="1" applyBorder="1" applyAlignment="1"/>
    <xf numFmtId="164" fontId="4" fillId="0" borderId="23" xfId="7" applyNumberFormat="1" applyFont="1" applyBorder="1" applyAlignment="1"/>
    <xf numFmtId="164" fontId="4" fillId="36" borderId="26" xfId="7" applyNumberFormat="1" applyFont="1" applyFill="1" applyBorder="1"/>
    <xf numFmtId="164" fontId="4" fillId="36" borderId="27" xfId="7" applyNumberFormat="1" applyFont="1" applyFill="1" applyBorder="1"/>
    <xf numFmtId="164" fontId="4" fillId="0" borderId="22" xfId="7" applyNumberFormat="1" applyFont="1" applyBorder="1" applyAlignment="1"/>
    <xf numFmtId="164" fontId="4" fillId="0" borderId="24" xfId="7" applyNumberFormat="1" applyFont="1" applyBorder="1" applyAlignment="1">
      <alignment wrapText="1"/>
    </xf>
    <xf numFmtId="164" fontId="4" fillId="0" borderId="24" xfId="7" applyNumberFormat="1" applyFont="1" applyBorder="1" applyAlignment="1"/>
    <xf numFmtId="164" fontId="4" fillId="0" borderId="3" xfId="7" applyNumberFormat="1" applyFont="1" applyBorder="1"/>
    <xf numFmtId="164" fontId="4" fillId="0" borderId="3" xfId="7" applyNumberFormat="1" applyFont="1" applyFill="1" applyBorder="1"/>
    <xf numFmtId="164" fontId="4" fillId="0" borderId="8" xfId="7" applyNumberFormat="1" applyFont="1" applyBorder="1"/>
    <xf numFmtId="164" fontId="4" fillId="0" borderId="8" xfId="7" applyNumberFormat="1" applyFont="1" applyFill="1" applyBorder="1"/>
    <xf numFmtId="164" fontId="4" fillId="0" borderId="57" xfId="7" applyNumberFormat="1" applyFont="1" applyFill="1" applyBorder="1" applyAlignment="1">
      <alignment vertical="center"/>
    </xf>
    <xf numFmtId="164" fontId="4" fillId="0" borderId="70" xfId="7" applyNumberFormat="1" applyFont="1" applyFill="1" applyBorder="1" applyAlignment="1">
      <alignment vertical="center"/>
    </xf>
    <xf numFmtId="164" fontId="4" fillId="0" borderId="106" xfId="7" applyNumberFormat="1" applyFont="1" applyFill="1" applyBorder="1" applyAlignment="1">
      <alignment vertical="center"/>
    </xf>
    <xf numFmtId="164" fontId="4" fillId="0" borderId="120" xfId="7" applyNumberFormat="1" applyFont="1" applyFill="1" applyBorder="1" applyAlignment="1">
      <alignment vertical="center"/>
    </xf>
    <xf numFmtId="164" fontId="4" fillId="3" borderId="103"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5" fontId="114" fillId="80" borderId="105" xfId="20961" applyNumberFormat="1" applyFont="1" applyFill="1" applyBorder="1" applyAlignment="1" applyProtection="1">
      <alignment horizontal="right" vertical="center"/>
    </xf>
    <xf numFmtId="164" fontId="0" fillId="0" borderId="0" xfId="0" applyNumberFormat="1"/>
    <xf numFmtId="164" fontId="118" fillId="0" borderId="105" xfId="7" applyNumberFormat="1" applyFont="1" applyBorder="1"/>
    <xf numFmtId="164" fontId="121" fillId="0" borderId="105" xfId="7" applyNumberFormat="1" applyFont="1" applyBorder="1"/>
    <xf numFmtId="43" fontId="118" fillId="0" borderId="0" xfId="0" applyNumberFormat="1" applyFont="1"/>
    <xf numFmtId="164" fontId="118" fillId="0" borderId="105" xfId="7" applyNumberFormat="1" applyFont="1" applyFill="1" applyBorder="1"/>
    <xf numFmtId="164" fontId="117" fillId="36" borderId="105" xfId="7" applyNumberFormat="1" applyFont="1" applyFill="1" applyBorder="1"/>
    <xf numFmtId="164" fontId="118" fillId="0" borderId="105" xfId="7" applyNumberFormat="1" applyFont="1" applyBorder="1" applyAlignment="1">
      <alignment horizontal="left" indent="1"/>
    </xf>
    <xf numFmtId="164" fontId="118" fillId="82" borderId="105" xfId="7" applyNumberFormat="1" applyFont="1" applyFill="1" applyBorder="1"/>
    <xf numFmtId="164" fontId="121" fillId="0" borderId="7" xfId="7" applyNumberFormat="1" applyFont="1" applyBorder="1"/>
    <xf numFmtId="164" fontId="118" fillId="0" borderId="105" xfId="7" applyNumberFormat="1" applyFont="1" applyBorder="1" applyAlignment="1">
      <alignment horizontal="left" indent="2"/>
    </xf>
    <xf numFmtId="164" fontId="118" fillId="0" borderId="105" xfId="7" applyNumberFormat="1" applyFont="1" applyFill="1" applyBorder="1" applyAlignment="1">
      <alignment horizontal="left" indent="3"/>
    </xf>
    <xf numFmtId="164" fontId="118" fillId="0" borderId="105" xfId="7" applyNumberFormat="1" applyFont="1" applyFill="1" applyBorder="1" applyAlignment="1">
      <alignment horizontal="left" indent="1"/>
    </xf>
    <xf numFmtId="164" fontId="118" fillId="83" borderId="105" xfId="7" applyNumberFormat="1" applyFont="1" applyFill="1" applyBorder="1"/>
    <xf numFmtId="164" fontId="118" fillId="0" borderId="105" xfId="7" applyNumberFormat="1" applyFont="1" applyFill="1" applyBorder="1" applyAlignment="1">
      <alignment horizontal="left" vertical="top" wrapText="1" indent="2"/>
    </xf>
    <xf numFmtId="164" fontId="118" fillId="0" borderId="105" xfId="7" applyNumberFormat="1" applyFont="1" applyFill="1" applyBorder="1" applyAlignment="1">
      <alignment horizontal="left" wrapText="1" indent="3"/>
    </xf>
    <xf numFmtId="164" fontId="118" fillId="0" borderId="105" xfId="7" applyNumberFormat="1" applyFont="1" applyFill="1" applyBorder="1" applyAlignment="1">
      <alignment horizontal="left" wrapText="1" indent="2"/>
    </xf>
    <xf numFmtId="164" fontId="118" fillId="0" borderId="105" xfId="7" applyNumberFormat="1" applyFont="1" applyFill="1" applyBorder="1" applyAlignment="1">
      <alignment horizontal="left" wrapText="1" indent="1"/>
    </xf>
    <xf numFmtId="164" fontId="117" fillId="0" borderId="105" xfId="7" applyNumberFormat="1" applyFont="1" applyFill="1" applyBorder="1" applyAlignment="1">
      <alignment horizontal="left" vertical="center" wrapText="1"/>
    </xf>
    <xf numFmtId="164" fontId="118" fillId="0" borderId="105" xfId="7" applyNumberFormat="1" applyFont="1" applyBorder="1" applyAlignment="1">
      <alignment horizontal="center" vertical="center" wrapText="1"/>
    </xf>
    <xf numFmtId="164" fontId="118" fillId="0" borderId="105" xfId="7" applyNumberFormat="1" applyFont="1" applyBorder="1" applyAlignment="1">
      <alignment horizontal="center" vertical="center"/>
    </xf>
    <xf numFmtId="164" fontId="120" fillId="0" borderId="105" xfId="7" applyNumberFormat="1" applyFont="1" applyFill="1" applyBorder="1" applyAlignment="1">
      <alignment horizontal="left" vertical="center" wrapText="1"/>
    </xf>
    <xf numFmtId="3" fontId="11" fillId="0" borderId="0" xfId="0" applyNumberFormat="1" applyFont="1"/>
    <xf numFmtId="14" fontId="4" fillId="0" borderId="0" xfId="0" applyNumberFormat="1" applyFont="1" applyAlignment="1">
      <alignment horizontal="left"/>
    </xf>
    <xf numFmtId="0" fontId="6" fillId="0" borderId="4" xfId="11" applyFont="1" applyFill="1" applyBorder="1" applyAlignment="1" applyProtection="1">
      <alignment vertical="center"/>
    </xf>
    <xf numFmtId="0" fontId="0" fillId="0" borderId="75" xfId="0" applyBorder="1"/>
    <xf numFmtId="193" fontId="0" fillId="36" borderId="21" xfId="0" applyNumberFormat="1" applyFill="1" applyBorder="1" applyAlignment="1">
      <alignment vertical="center"/>
    </xf>
    <xf numFmtId="193" fontId="0" fillId="36" borderId="23" xfId="0" applyNumberFormat="1" applyFill="1" applyBorder="1" applyAlignment="1">
      <alignment vertical="center" wrapText="1"/>
    </xf>
    <xf numFmtId="193" fontId="0" fillId="36" borderId="27" xfId="0" applyNumberFormat="1" applyFill="1" applyBorder="1" applyAlignment="1">
      <alignment vertical="center" wrapText="1"/>
    </xf>
    <xf numFmtId="164" fontId="4" fillId="0" borderId="0" xfId="7" applyNumberFormat="1" applyFont="1" applyFill="1" applyAlignment="1">
      <alignment horizontal="left" vertical="center"/>
    </xf>
    <xf numFmtId="164" fontId="4" fillId="0" borderId="0" xfId="0" applyNumberFormat="1" applyFont="1"/>
    <xf numFmtId="43" fontId="4" fillId="0" borderId="0" xfId="7" applyFont="1"/>
    <xf numFmtId="9" fontId="4" fillId="0" borderId="99" xfId="20961" applyFont="1" applyFill="1" applyBorder="1" applyAlignment="1">
      <alignment vertical="center"/>
    </xf>
    <xf numFmtId="9" fontId="4" fillId="0" borderId="116" xfId="2096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1" xfId="7" applyNumberFormat="1" applyFont="1" applyFill="1" applyBorder="1" applyAlignment="1">
      <alignment vertical="center"/>
    </xf>
    <xf numFmtId="164" fontId="4" fillId="0" borderId="114" xfId="7" applyNumberFormat="1" applyFont="1" applyFill="1" applyBorder="1" applyAlignment="1">
      <alignment vertical="center"/>
    </xf>
    <xf numFmtId="164" fontId="4" fillId="0" borderId="135" xfId="7" applyNumberFormat="1" applyFont="1" applyFill="1" applyBorder="1"/>
    <xf numFmtId="14" fontId="118" fillId="0" borderId="0" xfId="0" applyNumberFormat="1" applyFont="1" applyAlignment="1">
      <alignment horizontal="left"/>
    </xf>
    <xf numFmtId="43" fontId="6" fillId="0" borderId="0" xfId="7" applyFont="1" applyAlignment="1">
      <alignment horizontal="left"/>
    </xf>
    <xf numFmtId="43" fontId="118" fillId="0" borderId="0" xfId="0" applyNumberFormat="1" applyFont="1" applyBorder="1"/>
    <xf numFmtId="43" fontId="126" fillId="0" borderId="0" xfId="0" applyNumberFormat="1" applyFont="1"/>
    <xf numFmtId="0" fontId="6"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14" fontId="6" fillId="0" borderId="0" xfId="0" applyNumberFormat="1" applyFont="1" applyAlignment="1">
      <alignment horizontal="left"/>
    </xf>
    <xf numFmtId="0" fontId="6" fillId="0" borderId="0" xfId="0" applyFont="1" applyBorder="1" applyAlignment="1">
      <alignment horizontal="left"/>
    </xf>
    <xf numFmtId="0" fontId="4" fillId="0" borderId="0" xfId="0" applyFont="1" applyBorder="1" applyAlignment="1">
      <alignment horizontal="left"/>
    </xf>
    <xf numFmtId="0" fontId="0" fillId="0" borderId="0" xfId="0" applyBorder="1" applyAlignment="1">
      <alignment horizontal="left"/>
    </xf>
    <xf numFmtId="0" fontId="117" fillId="0" borderId="0" xfId="11" applyFont="1" applyFill="1" applyBorder="1" applyAlignment="1" applyProtection="1">
      <alignment horizontal="left"/>
    </xf>
    <xf numFmtId="0" fontId="118" fillId="0" borderId="0" xfId="0" applyFont="1" applyAlignment="1">
      <alignment horizontal="left"/>
    </xf>
    <xf numFmtId="0" fontId="118" fillId="0" borderId="0" xfId="0" applyFont="1" applyAlignment="1">
      <alignment horizontal="left" wrapText="1"/>
    </xf>
    <xf numFmtId="0" fontId="4" fillId="0" borderId="0" xfId="0" applyFont="1" applyFill="1" applyAlignment="1">
      <alignment horizontal="left"/>
    </xf>
    <xf numFmtId="0" fontId="24"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11" fillId="0" borderId="0" xfId="0" applyFont="1" applyBorder="1" applyAlignment="1">
      <alignment horizontal="left"/>
    </xf>
    <xf numFmtId="164" fontId="0" fillId="0" borderId="0" xfId="7" applyNumberFormat="1" applyFont="1" applyAlignment="1">
      <alignment horizontal="left"/>
    </xf>
    <xf numFmtId="9" fontId="8" fillId="2" borderId="105" xfId="20961" applyNumberFormat="1" applyFont="1" applyFill="1" applyBorder="1" applyAlignment="1" applyProtection="1">
      <alignment vertical="center"/>
      <protection locked="0"/>
    </xf>
    <xf numFmtId="43" fontId="6" fillId="0" borderId="0" xfId="7" applyFont="1"/>
    <xf numFmtId="0" fontId="0" fillId="0" borderId="7" xfId="0" applyBorder="1"/>
    <xf numFmtId="0" fontId="126" fillId="0" borderId="105" xfId="0" applyFont="1" applyBorder="1" applyAlignment="1">
      <alignment horizontal="left" indent="2"/>
    </xf>
    <xf numFmtId="0" fontId="132" fillId="0" borderId="141" xfId="0" applyNumberFormat="1" applyFont="1" applyFill="1" applyBorder="1" applyAlignment="1">
      <alignment vertical="center" wrapText="1" readingOrder="1"/>
    </xf>
    <xf numFmtId="0" fontId="132" fillId="0" borderId="142" xfId="0" applyNumberFormat="1" applyFont="1" applyFill="1" applyBorder="1" applyAlignment="1">
      <alignment vertical="center" wrapText="1" readingOrder="1"/>
    </xf>
    <xf numFmtId="0" fontId="132" fillId="0" borderId="142" xfId="0" applyNumberFormat="1" applyFont="1" applyFill="1" applyBorder="1" applyAlignment="1">
      <alignment horizontal="left" vertical="center" wrapText="1" indent="1" readingOrder="1"/>
    </xf>
    <xf numFmtId="0" fontId="126" fillId="0" borderId="100" xfId="0" applyFont="1" applyBorder="1" applyAlignment="1">
      <alignment horizontal="left" indent="2"/>
    </xf>
    <xf numFmtId="0" fontId="132" fillId="0" borderId="143" xfId="0" applyNumberFormat="1" applyFont="1" applyFill="1" applyBorder="1" applyAlignment="1">
      <alignment vertical="center" wrapText="1" readingOrder="1"/>
    </xf>
    <xf numFmtId="0" fontId="126" fillId="0" borderId="105" xfId="0" applyFont="1" applyFill="1" applyBorder="1" applyAlignment="1">
      <alignment horizontal="left" indent="2"/>
    </xf>
    <xf numFmtId="0" fontId="133" fillId="0" borderId="105" xfId="0" applyNumberFormat="1" applyFont="1" applyFill="1" applyBorder="1" applyAlignment="1">
      <alignment vertical="center" wrapText="1" readingOrder="1"/>
    </xf>
    <xf numFmtId="0" fontId="126" fillId="0" borderId="105" xfId="0" applyFont="1" applyBorder="1" applyAlignment="1">
      <alignment horizontal="left" indent="3"/>
    </xf>
    <xf numFmtId="43" fontId="126" fillId="0" borderId="105" xfId="7" applyFont="1" applyBorder="1"/>
    <xf numFmtId="43" fontId="126" fillId="0" borderId="100" xfId="7" applyFont="1" applyBorder="1"/>
    <xf numFmtId="43" fontId="134" fillId="0" borderId="105" xfId="7" applyFont="1" applyBorder="1"/>
    <xf numFmtId="9" fontId="126" fillId="0" borderId="105" xfId="20961" applyFont="1" applyBorder="1"/>
    <xf numFmtId="9" fontId="126" fillId="0" borderId="100" xfId="20961" applyFont="1" applyBorder="1"/>
    <xf numFmtId="9" fontId="134" fillId="0" borderId="105" xfId="20961" applyFont="1" applyBorder="1"/>
    <xf numFmtId="164" fontId="4" fillId="0" borderId="120" xfId="7" applyNumberFormat="1" applyFont="1" applyBorder="1" applyAlignment="1">
      <alignment vertical="center"/>
    </xf>
    <xf numFmtId="193" fontId="6" fillId="36" borderId="120" xfId="2" applyNumberFormat="1" applyFont="1" applyFill="1" applyBorder="1" applyAlignment="1" applyProtection="1">
      <alignment vertical="top"/>
    </xf>
    <xf numFmtId="193" fontId="6" fillId="0" borderId="120" xfId="2" applyNumberFormat="1" applyFont="1" applyFill="1" applyBorder="1" applyAlignment="1" applyProtection="1">
      <alignment vertical="top"/>
      <protection locked="0"/>
    </xf>
    <xf numFmtId="193" fontId="6" fillId="36" borderId="120" xfId="2" applyNumberFormat="1" applyFont="1" applyFill="1" applyBorder="1" applyAlignment="1" applyProtection="1">
      <alignment vertical="top" wrapText="1"/>
    </xf>
    <xf numFmtId="193" fontId="6" fillId="36" borderId="120" xfId="2" applyNumberFormat="1" applyFont="1" applyFill="1" applyBorder="1" applyAlignment="1" applyProtection="1">
      <alignment vertical="top" wrapText="1"/>
      <protection locked="0"/>
    </xf>
    <xf numFmtId="193" fontId="8" fillId="36" borderId="105" xfId="5" applyNumberFormat="1" applyFont="1" applyFill="1" applyBorder="1" applyProtection="1">
      <protection locked="0"/>
    </xf>
    <xf numFmtId="0" fontId="8" fillId="3" borderId="105" xfId="5" applyFont="1" applyFill="1" applyBorder="1" applyProtection="1">
      <protection locked="0"/>
    </xf>
    <xf numFmtId="193" fontId="8" fillId="36" borderId="105" xfId="1" applyNumberFormat="1" applyFont="1" applyFill="1" applyBorder="1" applyProtection="1">
      <protection locked="0"/>
    </xf>
    <xf numFmtId="164" fontId="8" fillId="36" borderId="120" xfId="7" applyNumberFormat="1" applyFont="1" applyFill="1" applyBorder="1" applyProtection="1">
      <protection locked="0"/>
    </xf>
    <xf numFmtId="193" fontId="8" fillId="3" borderId="105" xfId="5" applyNumberFormat="1" applyFont="1" applyFill="1" applyBorder="1" applyProtection="1">
      <protection locked="0"/>
    </xf>
    <xf numFmtId="165" fontId="8" fillId="3" borderId="105" xfId="8" applyNumberFormat="1" applyFont="1" applyFill="1" applyBorder="1" applyAlignment="1" applyProtection="1">
      <alignment horizontal="right" wrapText="1"/>
      <protection locked="0"/>
    </xf>
    <xf numFmtId="165" fontId="8" fillId="4" borderId="105" xfId="8" applyNumberFormat="1" applyFont="1" applyFill="1" applyBorder="1" applyAlignment="1" applyProtection="1">
      <alignment horizontal="right" wrapText="1"/>
      <protection locked="0"/>
    </xf>
    <xf numFmtId="164" fontId="4" fillId="0" borderId="120" xfId="7" applyNumberFormat="1" applyFont="1" applyFill="1" applyBorder="1"/>
    <xf numFmtId="10" fontId="4" fillId="0" borderId="27" xfId="20961" applyNumberFormat="1" applyFont="1" applyBorder="1" applyAlignment="1"/>
    <xf numFmtId="193" fontId="4" fillId="0" borderId="105" xfId="0" applyNumberFormat="1" applyFont="1" applyBorder="1" applyAlignment="1">
      <alignment horizontal="center" vertical="center"/>
    </xf>
    <xf numFmtId="193" fontId="4" fillId="0" borderId="105" xfId="0" applyNumberFormat="1" applyFont="1" applyFill="1" applyBorder="1" applyAlignment="1">
      <alignment horizontal="center" vertical="center"/>
    </xf>
    <xf numFmtId="164" fontId="6" fillId="0" borderId="105" xfId="7" applyNumberFormat="1" applyFont="1" applyFill="1" applyBorder="1"/>
    <xf numFmtId="164" fontId="6" fillId="0" borderId="105" xfId="7" applyNumberFormat="1" applyFont="1" applyFill="1" applyBorder="1" applyAlignment="1">
      <alignment vertical="center"/>
    </xf>
    <xf numFmtId="169" fontId="27" fillId="37" borderId="105" xfId="20" applyFont="1" applyBorder="1"/>
    <xf numFmtId="43" fontId="0" fillId="0" borderId="0" xfId="0" applyNumberFormat="1"/>
    <xf numFmtId="43" fontId="0" fillId="0" borderId="0" xfId="7" applyFont="1"/>
    <xf numFmtId="9" fontId="0" fillId="0" borderId="0" xfId="0" applyNumberFormat="1"/>
    <xf numFmtId="43" fontId="4" fillId="0" borderId="120" xfId="7" applyNumberFormat="1" applyFont="1" applyFill="1" applyBorder="1" applyAlignment="1">
      <alignment vertical="center"/>
    </xf>
    <xf numFmtId="0" fontId="105" fillId="0" borderId="72" xfId="0" applyFont="1" applyBorder="1" applyAlignment="1">
      <alignment horizontal="left" vertical="center" wrapText="1"/>
    </xf>
    <xf numFmtId="0" fontId="105" fillId="0" borderId="71" xfId="0" applyFont="1" applyBorder="1" applyAlignment="1">
      <alignment horizontal="left" vertical="center" wrapText="1"/>
    </xf>
    <xf numFmtId="0" fontId="8" fillId="0" borderId="30" xfId="0" applyFont="1" applyFill="1" applyBorder="1" applyAlignment="1" applyProtection="1">
      <alignment horizontal="center"/>
    </xf>
    <xf numFmtId="0" fontId="8" fillId="0" borderId="31" xfId="0" applyFont="1" applyFill="1" applyBorder="1" applyAlignment="1" applyProtection="1">
      <alignment horizontal="center"/>
    </xf>
    <xf numFmtId="0" fontId="8" fillId="0" borderId="33" xfId="0" applyFont="1" applyFill="1" applyBorder="1" applyAlignment="1" applyProtection="1">
      <alignment horizontal="center"/>
    </xf>
    <xf numFmtId="0" fontId="8" fillId="0" borderId="32" xfId="0" applyFont="1" applyFill="1" applyBorder="1" applyAlignment="1" applyProtection="1">
      <alignment horizontal="center"/>
    </xf>
    <xf numFmtId="0" fontId="5" fillId="0" borderId="4" xfId="0" applyFont="1" applyBorder="1" applyAlignment="1">
      <alignment horizontal="center" vertical="center"/>
    </xf>
    <xf numFmtId="0" fontId="5" fillId="0" borderId="75" xfId="0" applyFont="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164" fontId="9" fillId="0" borderId="20" xfId="7" applyNumberFormat="1" applyFont="1" applyFill="1" applyBorder="1" applyAlignment="1" applyProtection="1">
      <alignment horizontal="center"/>
    </xf>
    <xf numFmtId="164" fontId="9" fillId="0" borderId="21" xfId="7" applyNumberFormat="1" applyFont="1" applyFill="1" applyBorder="1" applyAlignment="1" applyProtection="1">
      <alignment horizontal="center"/>
    </xf>
    <xf numFmtId="0" fontId="12" fillId="0" borderId="3" xfId="0" applyFont="1" applyBorder="1" applyAlignment="1">
      <alignment wrapText="1"/>
    </xf>
    <xf numFmtId="0" fontId="4" fillId="0" borderId="23" xfId="0" applyFont="1" applyBorder="1" applyAlignment="1"/>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104"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xf>
    <xf numFmtId="0" fontId="4" fillId="0" borderId="24" xfId="0" applyFont="1" applyFill="1" applyBorder="1" applyAlignment="1">
      <alignment horizontal="center"/>
    </xf>
    <xf numFmtId="0" fontId="5" fillId="36" borderId="124" xfId="0" applyFont="1" applyFill="1" applyBorder="1" applyAlignment="1">
      <alignment horizontal="center" vertical="center" wrapText="1"/>
    </xf>
    <xf numFmtId="0" fontId="5" fillId="36" borderId="33" xfId="0" applyFont="1" applyFill="1" applyBorder="1" applyAlignment="1">
      <alignment horizontal="center" vertical="center" wrapText="1"/>
    </xf>
    <xf numFmtId="0" fontId="5" fillId="36" borderId="121" xfId="0" applyFont="1" applyFill="1" applyBorder="1" applyAlignment="1">
      <alignment horizontal="center" vertical="center" wrapText="1"/>
    </xf>
    <xf numFmtId="0" fontId="5" fillId="36" borderId="104" xfId="0" applyFont="1" applyFill="1" applyBorder="1" applyAlignment="1">
      <alignment horizontal="center" vertical="center" wrapText="1"/>
    </xf>
    <xf numFmtId="0" fontId="102" fillId="3" borderId="73" xfId="13" applyFont="1" applyFill="1" applyBorder="1" applyAlignment="1" applyProtection="1">
      <alignment horizontal="center" vertical="center" wrapText="1"/>
      <protection locked="0"/>
    </xf>
    <xf numFmtId="0" fontId="102" fillId="3" borderId="7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9" xfId="1" applyNumberFormat="1" applyFont="1" applyFill="1" applyBorder="1" applyAlignment="1" applyProtection="1">
      <alignment horizontal="center"/>
      <protection locked="0"/>
    </xf>
    <xf numFmtId="164" fontId="14" fillId="3" borderId="20" xfId="1" applyNumberFormat="1" applyFont="1" applyFill="1" applyBorder="1" applyAlignment="1" applyProtection="1">
      <alignment horizontal="center"/>
      <protection locked="0"/>
    </xf>
    <xf numFmtId="164" fontId="14" fillId="3" borderId="21" xfId="1" applyNumberFormat="1" applyFont="1" applyFill="1" applyBorder="1" applyAlignment="1" applyProtection="1">
      <alignment horizont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164" fontId="14" fillId="0" borderId="96" xfId="1" applyNumberFormat="1" applyFont="1" applyFill="1" applyBorder="1" applyAlignment="1" applyProtection="1">
      <alignment horizontal="center" vertical="center" wrapText="1"/>
      <protection locked="0"/>
    </xf>
    <xf numFmtId="164" fontId="14" fillId="0" borderId="97"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3" fillId="0" borderId="58" xfId="0" applyFont="1" applyFill="1" applyBorder="1" applyAlignment="1">
      <alignment horizontal="left" vertical="center"/>
    </xf>
    <xf numFmtId="0" fontId="13" fillId="0" borderId="59"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0" xfId="0" applyFont="1" applyBorder="1" applyAlignment="1">
      <alignment horizontal="center" vertical="center" wrapText="1"/>
    </xf>
    <xf numFmtId="0" fontId="120" fillId="0" borderId="127" xfId="0" applyNumberFormat="1" applyFont="1" applyFill="1" applyBorder="1" applyAlignment="1">
      <alignment horizontal="left" vertical="center" wrapText="1"/>
    </xf>
    <xf numFmtId="0" fontId="120" fillId="0" borderId="128" xfId="0" applyNumberFormat="1" applyFont="1" applyFill="1" applyBorder="1" applyAlignment="1">
      <alignment horizontal="left" vertical="center" wrapText="1"/>
    </xf>
    <xf numFmtId="0" fontId="120" fillId="0" borderId="130" xfId="0" applyNumberFormat="1" applyFont="1" applyFill="1" applyBorder="1" applyAlignment="1">
      <alignment horizontal="left" vertical="center" wrapText="1"/>
    </xf>
    <xf numFmtId="0" fontId="120" fillId="0" borderId="131" xfId="0" applyNumberFormat="1" applyFont="1" applyFill="1" applyBorder="1" applyAlignment="1">
      <alignment horizontal="left" vertical="center" wrapText="1"/>
    </xf>
    <xf numFmtId="0" fontId="120" fillId="0" borderId="133" xfId="0" applyNumberFormat="1" applyFont="1" applyFill="1" applyBorder="1" applyAlignment="1">
      <alignment horizontal="left" vertical="center" wrapText="1"/>
    </xf>
    <xf numFmtId="0" fontId="120" fillId="0" borderId="134" xfId="0" applyNumberFormat="1" applyFont="1" applyFill="1" applyBorder="1" applyAlignment="1">
      <alignment horizontal="left" vertical="center" wrapText="1"/>
    </xf>
    <xf numFmtId="0" fontId="121" fillId="0" borderId="101" xfId="0" applyFont="1" applyFill="1" applyBorder="1" applyAlignment="1">
      <alignment horizontal="center" vertical="center" wrapText="1"/>
    </xf>
    <xf numFmtId="0" fontId="121" fillId="0" borderId="119" xfId="0" applyFont="1" applyFill="1" applyBorder="1" applyAlignment="1">
      <alignment horizontal="center" vertical="center" wrapText="1"/>
    </xf>
    <xf numFmtId="0" fontId="121" fillId="0" borderId="129" xfId="0" applyFont="1" applyFill="1" applyBorder="1" applyAlignment="1">
      <alignment horizontal="center" vertical="center" wrapText="1"/>
    </xf>
    <xf numFmtId="0" fontId="121" fillId="0" borderId="57" xfId="0" applyFont="1" applyFill="1" applyBorder="1" applyAlignment="1">
      <alignment horizontal="center" vertical="center" wrapText="1"/>
    </xf>
    <xf numFmtId="0" fontId="121" fillId="0" borderId="132" xfId="0" applyFont="1" applyFill="1" applyBorder="1" applyAlignment="1">
      <alignment horizontal="center" vertical="center" wrapText="1"/>
    </xf>
    <xf numFmtId="0" fontId="121" fillId="0" borderId="11" xfId="0" applyFont="1" applyFill="1" applyBorder="1" applyAlignment="1">
      <alignment horizontal="center" vertical="center" wrapText="1"/>
    </xf>
    <xf numFmtId="0" fontId="118" fillId="0" borderId="100"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105" xfId="0" applyFont="1" applyBorder="1" applyAlignment="1">
      <alignment horizontal="center" vertical="center" wrapText="1"/>
    </xf>
    <xf numFmtId="0" fontId="125" fillId="0" borderId="105" xfId="0" applyFont="1" applyFill="1" applyBorder="1" applyAlignment="1">
      <alignment horizontal="center" vertical="center"/>
    </xf>
    <xf numFmtId="0" fontId="125" fillId="0" borderId="101" xfId="0" applyFont="1" applyFill="1" applyBorder="1" applyAlignment="1">
      <alignment horizontal="center" vertical="center"/>
    </xf>
    <xf numFmtId="0" fontId="125" fillId="0" borderId="129" xfId="0" applyFont="1" applyFill="1" applyBorder="1" applyAlignment="1">
      <alignment horizontal="center" vertical="center"/>
    </xf>
    <xf numFmtId="0" fontId="125" fillId="0" borderId="57" xfId="0" applyFont="1" applyFill="1" applyBorder="1" applyAlignment="1">
      <alignment horizontal="center" vertical="center"/>
    </xf>
    <xf numFmtId="0" fontId="125" fillId="0" borderId="11" xfId="0" applyFont="1" applyFill="1" applyBorder="1" applyAlignment="1">
      <alignment horizontal="center" vertical="center"/>
    </xf>
    <xf numFmtId="0" fontId="121" fillId="0" borderId="105" xfId="0" applyFont="1" applyFill="1" applyBorder="1" applyAlignment="1">
      <alignment horizontal="center" vertical="center" wrapText="1"/>
    </xf>
    <xf numFmtId="0" fontId="121" fillId="0" borderId="135" xfId="0" applyFont="1" applyFill="1" applyBorder="1" applyAlignment="1">
      <alignment horizontal="center" vertical="center" wrapText="1"/>
    </xf>
    <xf numFmtId="0" fontId="121" fillId="0" borderId="136" xfId="0" applyFont="1" applyFill="1" applyBorder="1" applyAlignment="1">
      <alignment horizontal="center" vertical="center" wrapText="1"/>
    </xf>
    <xf numFmtId="0" fontId="118" fillId="0" borderId="106" xfId="0" applyFont="1" applyFill="1" applyBorder="1" applyAlignment="1">
      <alignment horizontal="center" vertical="center" wrapText="1"/>
    </xf>
    <xf numFmtId="0" fontId="118" fillId="0" borderId="103" xfId="0" applyFont="1" applyFill="1" applyBorder="1" applyAlignment="1">
      <alignment horizontal="center" vertical="center" wrapText="1"/>
    </xf>
    <xf numFmtId="0" fontId="118" fillId="0" borderId="104" xfId="0" applyFont="1" applyFill="1" applyBorder="1" applyAlignment="1">
      <alignment horizontal="center" vertical="center" wrapText="1"/>
    </xf>
    <xf numFmtId="0" fontId="121" fillId="0" borderId="137"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18" fillId="0" borderId="137"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8" fillId="0" borderId="135"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18" fillId="0" borderId="136" xfId="0" applyFont="1" applyFill="1" applyBorder="1" applyAlignment="1">
      <alignment horizontal="center" vertical="center" wrapText="1"/>
    </xf>
    <xf numFmtId="0" fontId="118" fillId="0" borderId="11" xfId="0" applyFont="1" applyBorder="1" applyAlignment="1">
      <alignment horizontal="center" vertical="center" wrapText="1"/>
    </xf>
    <xf numFmtId="0" fontId="120" fillId="0" borderId="101" xfId="0" applyNumberFormat="1" applyFont="1" applyFill="1" applyBorder="1" applyAlignment="1">
      <alignment horizontal="left" vertical="top" wrapText="1"/>
    </xf>
    <xf numFmtId="0" fontId="120" fillId="0" borderId="129" xfId="0" applyNumberFormat="1" applyFont="1" applyFill="1" applyBorder="1" applyAlignment="1">
      <alignment horizontal="left" vertical="top" wrapText="1"/>
    </xf>
    <xf numFmtId="0" fontId="120" fillId="0" borderId="135" xfId="0" applyNumberFormat="1" applyFont="1" applyFill="1" applyBorder="1" applyAlignment="1">
      <alignment horizontal="left" vertical="top" wrapText="1"/>
    </xf>
    <xf numFmtId="0" fontId="120" fillId="0" borderId="136" xfId="0" applyNumberFormat="1" applyFont="1" applyFill="1" applyBorder="1" applyAlignment="1">
      <alignment horizontal="left" vertical="top" wrapText="1"/>
    </xf>
    <xf numFmtId="0" fontId="120" fillId="0" borderId="57" xfId="0" applyNumberFormat="1" applyFont="1" applyFill="1" applyBorder="1" applyAlignment="1">
      <alignment horizontal="left" vertical="top" wrapText="1"/>
    </xf>
    <xf numFmtId="0" fontId="120" fillId="0" borderId="11" xfId="0" applyNumberFormat="1" applyFont="1" applyFill="1" applyBorder="1" applyAlignment="1">
      <alignment horizontal="left" vertical="top" wrapText="1"/>
    </xf>
    <xf numFmtId="0" fontId="118" fillId="0" borderId="101" xfId="0" applyFont="1" applyFill="1" applyBorder="1" applyAlignment="1">
      <alignment horizontal="center" vertical="center"/>
    </xf>
    <xf numFmtId="0" fontId="118" fillId="0" borderId="119" xfId="0" applyFont="1" applyFill="1" applyBorder="1" applyAlignment="1">
      <alignment horizontal="center" vertical="center"/>
    </xf>
    <xf numFmtId="0" fontId="118" fillId="0" borderId="129" xfId="0" applyFont="1" applyFill="1" applyBorder="1" applyAlignment="1">
      <alignment horizontal="center" vertical="center"/>
    </xf>
    <xf numFmtId="0" fontId="118" fillId="0" borderId="10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101" xfId="0" applyFont="1" applyBorder="1" applyAlignment="1">
      <alignment horizontal="center" vertical="top" wrapText="1"/>
    </xf>
    <xf numFmtId="0" fontId="118" fillId="0" borderId="119" xfId="0" applyFont="1" applyBorder="1" applyAlignment="1">
      <alignment horizontal="center" vertical="top" wrapText="1"/>
    </xf>
    <xf numFmtId="0" fontId="118" fillId="0" borderId="129" xfId="0" applyFont="1" applyBorder="1" applyAlignment="1">
      <alignment horizontal="center" vertical="top" wrapText="1"/>
    </xf>
    <xf numFmtId="0" fontId="118" fillId="0" borderId="101" xfId="0" applyFont="1" applyFill="1" applyBorder="1" applyAlignment="1">
      <alignment horizontal="center" vertical="top" wrapText="1"/>
    </xf>
    <xf numFmtId="0" fontId="118" fillId="0" borderId="103" xfId="0" applyFont="1" applyFill="1" applyBorder="1" applyAlignment="1">
      <alignment horizontal="center" vertical="top" wrapText="1"/>
    </xf>
    <xf numFmtId="0" fontId="118" fillId="0" borderId="104" xfId="0" applyFont="1" applyFill="1" applyBorder="1" applyAlignment="1">
      <alignment horizontal="center" vertical="top" wrapText="1"/>
    </xf>
    <xf numFmtId="0" fontId="118" fillId="0" borderId="100" xfId="0" applyFont="1" applyBorder="1" applyAlignment="1">
      <alignment horizontal="center" vertical="top" wrapText="1"/>
    </xf>
    <xf numFmtId="0" fontId="118" fillId="0" borderId="7" xfId="0" applyFont="1" applyBorder="1" applyAlignment="1">
      <alignment horizontal="center" vertical="top" wrapText="1"/>
    </xf>
    <xf numFmtId="0" fontId="120" fillId="0" borderId="138" xfId="0" applyNumberFormat="1" applyFont="1" applyFill="1" applyBorder="1" applyAlignment="1">
      <alignment horizontal="left" vertical="top" wrapText="1"/>
    </xf>
    <xf numFmtId="0" fontId="120" fillId="0" borderId="139" xfId="0" applyNumberFormat="1" applyFont="1" applyFill="1" applyBorder="1" applyAlignment="1">
      <alignment horizontal="left" vertical="top" wrapText="1"/>
    </xf>
    <xf numFmtId="0" fontId="126" fillId="0" borderId="105" xfId="0" applyFont="1" applyBorder="1" applyAlignment="1">
      <alignment horizontal="center" vertical="center" wrapText="1"/>
    </xf>
    <xf numFmtId="0" fontId="131" fillId="0" borderId="105" xfId="0" applyFont="1" applyBorder="1" applyAlignment="1">
      <alignment horizontal="center" vertical="center"/>
    </xf>
    <xf numFmtId="0" fontId="126" fillId="0" borderId="100" xfId="0" applyFont="1" applyBorder="1" applyAlignment="1">
      <alignment horizontal="center" vertical="center" wrapText="1"/>
    </xf>
    <xf numFmtId="0" fontId="107" fillId="0" borderId="106" xfId="0" applyFont="1" applyFill="1" applyBorder="1" applyAlignment="1">
      <alignment horizontal="left" vertical="center" wrapText="1"/>
    </xf>
    <xf numFmtId="0" fontId="107" fillId="0" borderId="104" xfId="0" applyFont="1" applyFill="1" applyBorder="1" applyAlignment="1">
      <alignment horizontal="left" vertical="center" wrapText="1"/>
    </xf>
    <xf numFmtId="0" fontId="107" fillId="0" borderId="106" xfId="0" applyFont="1" applyFill="1" applyBorder="1" applyAlignment="1">
      <alignment horizontal="left"/>
    </xf>
    <xf numFmtId="0" fontId="107" fillId="0" borderId="104" xfId="0" applyFont="1" applyFill="1" applyBorder="1" applyAlignment="1">
      <alignment horizontal="left"/>
    </xf>
    <xf numFmtId="0" fontId="107" fillId="3" borderId="106" xfId="0" applyFont="1" applyFill="1" applyBorder="1" applyAlignment="1">
      <alignment vertical="center" wrapText="1"/>
    </xf>
    <xf numFmtId="0" fontId="107" fillId="3" borderId="104" xfId="0" applyFont="1" applyFill="1" applyBorder="1" applyAlignment="1">
      <alignment vertical="center" wrapText="1"/>
    </xf>
    <xf numFmtId="0" fontId="106" fillId="0" borderId="76" xfId="0" applyFont="1" applyFill="1" applyBorder="1" applyAlignment="1">
      <alignment horizontal="center" vertical="center"/>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7" fillId="0" borderId="105" xfId="0" applyFont="1" applyFill="1" applyBorder="1" applyAlignment="1">
      <alignment horizontal="left" vertical="center" wrapText="1"/>
    </xf>
    <xf numFmtId="0" fontId="106" fillId="76" borderId="79" xfId="0" applyFont="1" applyFill="1" applyBorder="1" applyAlignment="1">
      <alignment horizontal="center"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7" fillId="0" borderId="57"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06" xfId="0" applyFont="1" applyFill="1" applyBorder="1" applyAlignment="1">
      <alignment vertical="center" wrapText="1"/>
    </xf>
    <xf numFmtId="0" fontId="107" fillId="0" borderId="104" xfId="0" applyFont="1" applyFill="1" applyBorder="1" applyAlignment="1">
      <alignment vertical="center" wrapText="1"/>
    </xf>
    <xf numFmtId="0" fontId="107" fillId="3" borderId="83" xfId="0" applyFont="1" applyFill="1" applyBorder="1" applyAlignment="1">
      <alignment horizontal="left" vertical="center" wrapText="1"/>
    </xf>
    <xf numFmtId="0" fontId="107" fillId="3" borderId="84" xfId="0" applyFont="1" applyFill="1" applyBorder="1" applyAlignment="1">
      <alignment horizontal="left" vertical="center" wrapText="1"/>
    </xf>
    <xf numFmtId="0" fontId="107" fillId="0" borderId="86" xfId="0" applyFont="1" applyFill="1" applyBorder="1" applyAlignment="1">
      <alignment horizontal="left" vertical="center" wrapText="1"/>
    </xf>
    <xf numFmtId="0" fontId="107" fillId="0" borderId="87" xfId="0" applyFont="1" applyFill="1" applyBorder="1" applyAlignment="1">
      <alignment horizontal="left" vertical="center" wrapText="1"/>
    </xf>
    <xf numFmtId="0" fontId="107" fillId="0" borderId="57" xfId="0" applyFont="1" applyFill="1" applyBorder="1" applyAlignment="1">
      <alignment vertical="center" wrapText="1"/>
    </xf>
    <xf numFmtId="0" fontId="107" fillId="0" borderId="11" xfId="0" applyFont="1" applyFill="1" applyBorder="1" applyAlignment="1">
      <alignment vertical="center" wrapText="1"/>
    </xf>
    <xf numFmtId="0" fontId="107" fillId="0" borderId="83" xfId="0" applyFont="1" applyFill="1" applyBorder="1" applyAlignment="1">
      <alignment horizontal="left" vertical="center" wrapText="1"/>
    </xf>
    <xf numFmtId="0" fontId="107" fillId="0" borderId="84" xfId="0" applyFont="1" applyFill="1" applyBorder="1" applyAlignment="1">
      <alignment horizontal="left" vertical="center" wrapText="1"/>
    </xf>
    <xf numFmtId="0" fontId="107" fillId="0" borderId="83" xfId="0" applyFont="1" applyFill="1" applyBorder="1" applyAlignment="1">
      <alignment vertical="center" wrapText="1"/>
    </xf>
    <xf numFmtId="0" fontId="107" fillId="0" borderId="84" xfId="0" applyFont="1" applyFill="1" applyBorder="1" applyAlignment="1">
      <alignment vertical="center" wrapText="1"/>
    </xf>
    <xf numFmtId="0" fontId="107" fillId="3" borderId="106" xfId="0" applyFont="1" applyFill="1" applyBorder="1" applyAlignment="1">
      <alignment horizontal="left" vertical="center" wrapText="1"/>
    </xf>
    <xf numFmtId="0" fontId="107" fillId="3" borderId="104" xfId="0" applyFont="1" applyFill="1" applyBorder="1" applyAlignment="1">
      <alignment horizontal="left" vertical="center" wrapText="1"/>
    </xf>
    <xf numFmtId="0" fontId="106" fillId="76" borderId="88"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89" xfId="0" applyFont="1" applyFill="1" applyBorder="1" applyAlignment="1">
      <alignment horizontal="center" vertical="center" wrapText="1"/>
    </xf>
    <xf numFmtId="0" fontId="107" fillId="78" borderId="106" xfId="0" applyFont="1" applyFill="1" applyBorder="1" applyAlignment="1">
      <alignment vertical="center" wrapText="1"/>
    </xf>
    <xf numFmtId="0" fontId="107" fillId="78" borderId="104" xfId="0" applyFont="1" applyFill="1" applyBorder="1" applyAlignment="1">
      <alignment vertical="center" wrapText="1"/>
    </xf>
    <xf numFmtId="0" fontId="106" fillId="76" borderId="93" xfId="0" applyFont="1" applyFill="1" applyBorder="1" applyAlignment="1">
      <alignment horizontal="center" vertical="center"/>
    </xf>
    <xf numFmtId="0" fontId="106" fillId="76" borderId="94" xfId="0" applyFont="1" applyFill="1" applyBorder="1" applyAlignment="1">
      <alignment horizontal="center" vertical="center"/>
    </xf>
    <xf numFmtId="0" fontId="106" fillId="76" borderId="95" xfId="0" applyFont="1" applyFill="1" applyBorder="1" applyAlignment="1">
      <alignment horizontal="center" vertical="center"/>
    </xf>
    <xf numFmtId="0" fontId="106" fillId="76" borderId="105" xfId="0" applyFont="1" applyFill="1" applyBorder="1" applyAlignment="1">
      <alignment horizontal="center" vertical="center" wrapText="1"/>
    </xf>
    <xf numFmtId="0" fontId="106" fillId="0" borderId="105" xfId="0" applyFont="1" applyFill="1" applyBorder="1" applyAlignment="1">
      <alignment horizontal="center" vertical="center"/>
    </xf>
    <xf numFmtId="0" fontId="107" fillId="0" borderId="106" xfId="13" applyFont="1" applyFill="1" applyBorder="1" applyAlignment="1" applyProtection="1">
      <alignment horizontal="left" vertical="top" wrapText="1"/>
      <protection locked="0"/>
    </xf>
    <xf numFmtId="0" fontId="107" fillId="0" borderId="104" xfId="13" applyFont="1" applyFill="1" applyBorder="1" applyAlignment="1" applyProtection="1">
      <alignment horizontal="left" vertical="top" wrapText="1"/>
      <protection locked="0"/>
    </xf>
    <xf numFmtId="0" fontId="107" fillId="3" borderId="106" xfId="13" applyFont="1" applyFill="1" applyBorder="1" applyAlignment="1" applyProtection="1">
      <alignment horizontal="left" vertical="top" wrapText="1"/>
      <protection locked="0"/>
    </xf>
    <xf numFmtId="0" fontId="107" fillId="3" borderId="104" xfId="13" applyFont="1" applyFill="1" applyBorder="1" applyAlignment="1" applyProtection="1">
      <alignment horizontal="left" vertical="top" wrapText="1"/>
      <protection locked="0"/>
    </xf>
    <xf numFmtId="0" fontId="106" fillId="0" borderId="91" xfId="0" applyFont="1" applyFill="1" applyBorder="1" applyAlignment="1">
      <alignment horizontal="center" vertical="center"/>
    </xf>
    <xf numFmtId="0" fontId="107" fillId="0" borderId="106" xfId="0" applyNumberFormat="1" applyFont="1" applyFill="1" applyBorder="1" applyAlignment="1">
      <alignment horizontal="left" vertical="center" wrapText="1"/>
    </xf>
    <xf numFmtId="0" fontId="107" fillId="0" borderId="104" xfId="0" applyNumberFormat="1" applyFont="1" applyFill="1" applyBorder="1" applyAlignment="1">
      <alignment horizontal="left" vertical="center" wrapText="1"/>
    </xf>
    <xf numFmtId="0" fontId="106" fillId="76" borderId="106" xfId="0" applyFont="1" applyFill="1" applyBorder="1" applyAlignment="1">
      <alignment horizontal="center" vertical="center" wrapText="1"/>
    </xf>
    <xf numFmtId="0" fontId="106" fillId="76" borderId="104" xfId="0" applyFont="1" applyFill="1" applyBorder="1" applyAlignment="1">
      <alignment horizontal="center" vertical="center" wrapText="1"/>
    </xf>
    <xf numFmtId="0" fontId="107" fillId="0" borderId="106" xfId="0" applyNumberFormat="1" applyFont="1" applyFill="1" applyBorder="1" applyAlignment="1">
      <alignment horizontal="left" vertical="top" wrapText="1"/>
    </xf>
    <xf numFmtId="0" fontId="107" fillId="0" borderId="104" xfId="0" applyNumberFormat="1" applyFont="1" applyFill="1" applyBorder="1" applyAlignment="1">
      <alignment horizontal="left" vertical="top" wrapText="1"/>
    </xf>
    <xf numFmtId="0" fontId="107" fillId="0" borderId="100" xfId="12672" applyFont="1" applyFill="1" applyBorder="1" applyAlignment="1">
      <alignment horizontal="left" vertical="center" wrapText="1"/>
    </xf>
    <xf numFmtId="0" fontId="107" fillId="0" borderId="137" xfId="12672" applyFont="1" applyFill="1" applyBorder="1" applyAlignment="1">
      <alignment horizontal="left" vertical="center" wrapText="1"/>
    </xf>
    <xf numFmtId="0" fontId="107" fillId="0" borderId="7" xfId="12672" applyFont="1" applyFill="1" applyBorder="1" applyAlignment="1">
      <alignment horizontal="left" vertical="center" wrapText="1"/>
    </xf>
    <xf numFmtId="0" fontId="107" fillId="0" borderId="105" xfId="0" applyFont="1" applyFill="1" applyBorder="1" applyAlignment="1">
      <alignment horizontal="left" vertical="top" wrapText="1"/>
    </xf>
    <xf numFmtId="0" fontId="107" fillId="0" borderId="105" xfId="0" applyNumberFormat="1" applyFont="1" applyFill="1" applyBorder="1" applyAlignment="1">
      <alignment horizontal="left" vertical="top" wrapText="1"/>
    </xf>
    <xf numFmtId="0" fontId="107" fillId="0" borderId="106" xfId="0" applyFont="1" applyFill="1" applyBorder="1" applyAlignment="1">
      <alignment horizontal="left" vertical="top" wrapText="1"/>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42" xfId="21414"/>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42578125" style="2" customWidth="1"/>
    <col min="2" max="2" width="153" bestFit="1" customWidth="1"/>
    <col min="3" max="3" width="39.42578125" customWidth="1"/>
    <col min="7" max="7" width="25" customWidth="1"/>
  </cols>
  <sheetData>
    <row r="1" spans="1:3" ht="15.75">
      <c r="A1" s="8"/>
      <c r="B1" s="177" t="s">
        <v>253</v>
      </c>
      <c r="C1" s="89"/>
    </row>
    <row r="2" spans="1:3" s="174" customFormat="1" ht="15.75">
      <c r="A2" s="226">
        <v>1</v>
      </c>
      <c r="B2" s="175" t="s">
        <v>254</v>
      </c>
      <c r="C2" s="597" t="s">
        <v>964</v>
      </c>
    </row>
    <row r="3" spans="1:3" s="174" customFormat="1" ht="15.75">
      <c r="A3" s="226">
        <v>2</v>
      </c>
      <c r="B3" s="176" t="s">
        <v>255</v>
      </c>
      <c r="C3" s="597" t="s">
        <v>965</v>
      </c>
    </row>
    <row r="4" spans="1:3" s="174" customFormat="1" ht="15.75">
      <c r="A4" s="226">
        <v>3</v>
      </c>
      <c r="B4" s="176" t="s">
        <v>256</v>
      </c>
      <c r="C4" s="597" t="s">
        <v>966</v>
      </c>
    </row>
    <row r="5" spans="1:3" s="174" customFormat="1" ht="15.75">
      <c r="A5" s="227">
        <v>4</v>
      </c>
      <c r="B5" s="179" t="s">
        <v>257</v>
      </c>
      <c r="C5" s="597" t="s">
        <v>967</v>
      </c>
    </row>
    <row r="6" spans="1:3" s="178" customFormat="1" ht="65.25" customHeight="1">
      <c r="A6" s="770" t="s">
        <v>488</v>
      </c>
      <c r="B6" s="771"/>
      <c r="C6" s="771"/>
    </row>
    <row r="7" spans="1:3">
      <c r="A7" s="346" t="s">
        <v>403</v>
      </c>
      <c r="B7" s="347" t="s">
        <v>258</v>
      </c>
    </row>
    <row r="8" spans="1:3">
      <c r="A8" s="348">
        <v>1</v>
      </c>
      <c r="B8" s="344" t="s">
        <v>223</v>
      </c>
    </row>
    <row r="9" spans="1:3">
      <c r="A9" s="348">
        <v>2</v>
      </c>
      <c r="B9" s="344" t="s">
        <v>259</v>
      </c>
    </row>
    <row r="10" spans="1:3">
      <c r="A10" s="348">
        <v>3</v>
      </c>
      <c r="B10" s="344" t="s">
        <v>260</v>
      </c>
    </row>
    <row r="11" spans="1:3">
      <c r="A11" s="348">
        <v>4</v>
      </c>
      <c r="B11" s="344" t="s">
        <v>261</v>
      </c>
      <c r="C11" s="173"/>
    </row>
    <row r="12" spans="1:3">
      <c r="A12" s="348">
        <v>5</v>
      </c>
      <c r="B12" s="344" t="s">
        <v>187</v>
      </c>
    </row>
    <row r="13" spans="1:3">
      <c r="A13" s="348">
        <v>6</v>
      </c>
      <c r="B13" s="349" t="s">
        <v>149</v>
      </c>
    </row>
    <row r="14" spans="1:3">
      <c r="A14" s="348">
        <v>7</v>
      </c>
      <c r="B14" s="344" t="s">
        <v>262</v>
      </c>
    </row>
    <row r="15" spans="1:3">
      <c r="A15" s="348">
        <v>8</v>
      </c>
      <c r="B15" s="344" t="s">
        <v>265</v>
      </c>
    </row>
    <row r="16" spans="1:3">
      <c r="A16" s="348">
        <v>9</v>
      </c>
      <c r="B16" s="344" t="s">
        <v>88</v>
      </c>
    </row>
    <row r="17" spans="1:2">
      <c r="A17" s="350" t="s">
        <v>545</v>
      </c>
      <c r="B17" s="344" t="s">
        <v>525</v>
      </c>
    </row>
    <row r="18" spans="1:2">
      <c r="A18" s="348">
        <v>10</v>
      </c>
      <c r="B18" s="344" t="s">
        <v>268</v>
      </c>
    </row>
    <row r="19" spans="1:2">
      <c r="A19" s="348">
        <v>11</v>
      </c>
      <c r="B19" s="349" t="s">
        <v>249</v>
      </c>
    </row>
    <row r="20" spans="1:2">
      <c r="A20" s="348">
        <v>12</v>
      </c>
      <c r="B20" s="349" t="s">
        <v>246</v>
      </c>
    </row>
    <row r="21" spans="1:2">
      <c r="A21" s="348">
        <v>13</v>
      </c>
      <c r="B21" s="351" t="s">
        <v>459</v>
      </c>
    </row>
    <row r="22" spans="1:2">
      <c r="A22" s="348">
        <v>14</v>
      </c>
      <c r="B22" s="352" t="s">
        <v>518</v>
      </c>
    </row>
    <row r="23" spans="1:2">
      <c r="A23" s="353">
        <v>15</v>
      </c>
      <c r="B23" s="349" t="s">
        <v>77</v>
      </c>
    </row>
    <row r="24" spans="1:2">
      <c r="A24" s="353">
        <v>15.1</v>
      </c>
      <c r="B24" s="344" t="s">
        <v>554</v>
      </c>
    </row>
    <row r="25" spans="1:2">
      <c r="A25" s="353">
        <v>16</v>
      </c>
      <c r="B25" s="344" t="s">
        <v>621</v>
      </c>
    </row>
    <row r="26" spans="1:2">
      <c r="A26" s="353">
        <v>17</v>
      </c>
      <c r="B26" s="344" t="s">
        <v>934</v>
      </c>
    </row>
    <row r="27" spans="1:2">
      <c r="A27" s="353">
        <v>18</v>
      </c>
      <c r="B27" s="344" t="s">
        <v>954</v>
      </c>
    </row>
    <row r="28" spans="1:2">
      <c r="A28" s="353">
        <v>19</v>
      </c>
      <c r="B28" s="344" t="s">
        <v>955</v>
      </c>
    </row>
    <row r="29" spans="1:2">
      <c r="A29" s="353">
        <v>20</v>
      </c>
      <c r="B29" s="352" t="s">
        <v>720</v>
      </c>
    </row>
    <row r="30" spans="1:2">
      <c r="A30" s="353">
        <v>21</v>
      </c>
      <c r="B30" s="344" t="s">
        <v>738</v>
      </c>
    </row>
    <row r="31" spans="1:2">
      <c r="A31" s="353">
        <v>22</v>
      </c>
      <c r="B31" s="564" t="s">
        <v>755</v>
      </c>
    </row>
    <row r="32" spans="1:2" ht="26.25">
      <c r="A32" s="353">
        <v>23</v>
      </c>
      <c r="B32" s="564" t="s">
        <v>935</v>
      </c>
    </row>
    <row r="33" spans="1:2">
      <c r="A33" s="353">
        <v>24</v>
      </c>
      <c r="B33" s="344" t="s">
        <v>936</v>
      </c>
    </row>
    <row r="34" spans="1:2">
      <c r="A34" s="353">
        <v>25</v>
      </c>
      <c r="B34" s="344" t="s">
        <v>937</v>
      </c>
    </row>
    <row r="35" spans="1:2">
      <c r="A35" s="348">
        <v>26</v>
      </c>
      <c r="B35" s="352" t="s">
        <v>1010</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85" zoomScaleNormal="85" workbookViewId="0">
      <pane xSplit="1" ySplit="5" topLeftCell="B24" activePane="bottomRight" state="frozen"/>
      <selection pane="topRight"/>
      <selection pane="bottomLeft"/>
      <selection pane="bottomRight" activeCell="C44" sqref="C44"/>
    </sheetView>
  </sheetViews>
  <sheetFormatPr defaultRowHeight="15"/>
  <cols>
    <col min="1" max="1" width="9.5703125" style="5" bestFit="1" customWidth="1"/>
    <col min="2" max="2" width="132.42578125" style="2" customWidth="1"/>
    <col min="3" max="3" width="18.42578125" style="2" customWidth="1"/>
  </cols>
  <sheetData>
    <row r="1" spans="1:6" s="715" customFormat="1" ht="15.75">
      <c r="A1" s="181" t="s">
        <v>188</v>
      </c>
      <c r="B1" s="713" t="str">
        <f>Info!C2</f>
        <v>სს თიბისი ბანკი</v>
      </c>
      <c r="C1" s="714"/>
      <c r="D1" s="714"/>
      <c r="E1" s="714"/>
      <c r="F1" s="714"/>
    </row>
    <row r="2" spans="1:6" s="181" customFormat="1" ht="15.75" customHeight="1">
      <c r="A2" s="181" t="s">
        <v>189</v>
      </c>
      <c r="B2" s="693">
        <f>'1. key ratios'!B2</f>
        <v>44926</v>
      </c>
    </row>
    <row r="3" spans="1:6" s="20" customFormat="1" ht="15.75" customHeight="1"/>
    <row r="4" spans="1:6" ht="15.75" thickBot="1">
      <c r="A4" s="5" t="s">
        <v>412</v>
      </c>
      <c r="B4" s="57" t="s">
        <v>88</v>
      </c>
    </row>
    <row r="5" spans="1:6">
      <c r="A5" s="128" t="s">
        <v>26</v>
      </c>
      <c r="B5" s="129"/>
      <c r="C5" s="130" t="s">
        <v>27</v>
      </c>
    </row>
    <row r="6" spans="1:6">
      <c r="A6" s="131">
        <v>1</v>
      </c>
      <c r="B6" s="78" t="s">
        <v>28</v>
      </c>
      <c r="C6" s="748">
        <v>3655981002.3699999</v>
      </c>
      <c r="D6" s="621"/>
    </row>
    <row r="7" spans="1:6">
      <c r="A7" s="131">
        <v>2</v>
      </c>
      <c r="B7" s="75" t="s">
        <v>29</v>
      </c>
      <c r="C7" s="749">
        <v>21015907.600000001</v>
      </c>
      <c r="D7" s="621"/>
    </row>
    <row r="8" spans="1:6">
      <c r="A8" s="131">
        <v>3</v>
      </c>
      <c r="B8" s="69" t="s">
        <v>30</v>
      </c>
      <c r="C8" s="749">
        <v>521190198.81999999</v>
      </c>
      <c r="D8" s="621"/>
    </row>
    <row r="9" spans="1:6">
      <c r="A9" s="131">
        <v>4</v>
      </c>
      <c r="B9" s="69" t="s">
        <v>31</v>
      </c>
      <c r="C9" s="749">
        <v>172869.03</v>
      </c>
      <c r="D9" s="621"/>
    </row>
    <row r="10" spans="1:6">
      <c r="A10" s="131">
        <v>5</v>
      </c>
      <c r="B10" s="69" t="s">
        <v>32</v>
      </c>
      <c r="C10" s="749">
        <v>8807736.6999999993</v>
      </c>
      <c r="D10" s="621"/>
    </row>
    <row r="11" spans="1:6">
      <c r="A11" s="131">
        <v>6</v>
      </c>
      <c r="B11" s="76" t="s">
        <v>33</v>
      </c>
      <c r="C11" s="749">
        <v>3104794290.2199998</v>
      </c>
      <c r="D11" s="621"/>
    </row>
    <row r="12" spans="1:6" s="4" customFormat="1">
      <c r="A12" s="131">
        <v>7</v>
      </c>
      <c r="B12" s="78" t="s">
        <v>34</v>
      </c>
      <c r="C12" s="750">
        <v>322941856.15999997</v>
      </c>
      <c r="D12" s="621"/>
    </row>
    <row r="13" spans="1:6" s="4" customFormat="1">
      <c r="A13" s="131">
        <v>8</v>
      </c>
      <c r="B13" s="77" t="s">
        <v>35</v>
      </c>
      <c r="C13" s="641">
        <v>172869.03</v>
      </c>
      <c r="D13" s="621"/>
    </row>
    <row r="14" spans="1:6" s="4" customFormat="1" ht="25.5">
      <c r="A14" s="131">
        <v>9</v>
      </c>
      <c r="B14" s="70" t="s">
        <v>36</v>
      </c>
      <c r="C14" s="749">
        <v>0</v>
      </c>
      <c r="D14" s="621"/>
    </row>
    <row r="15" spans="1:6" s="4" customFormat="1">
      <c r="A15" s="131">
        <v>10</v>
      </c>
      <c r="B15" s="71" t="s">
        <v>37</v>
      </c>
      <c r="C15" s="749">
        <v>313668093.23000002</v>
      </c>
      <c r="D15" s="621"/>
    </row>
    <row r="16" spans="1:6" s="4" customFormat="1">
      <c r="A16" s="131">
        <v>11</v>
      </c>
      <c r="B16" s="72" t="s">
        <v>38</v>
      </c>
      <c r="C16" s="749">
        <v>0</v>
      </c>
      <c r="D16" s="621"/>
    </row>
    <row r="17" spans="1:4" s="4" customFormat="1">
      <c r="A17" s="131">
        <v>12</v>
      </c>
      <c r="B17" s="71" t="s">
        <v>39</v>
      </c>
      <c r="C17" s="749">
        <v>0</v>
      </c>
      <c r="D17" s="621"/>
    </row>
    <row r="18" spans="1:4" s="4" customFormat="1">
      <c r="A18" s="131">
        <v>13</v>
      </c>
      <c r="B18" s="71" t="s">
        <v>40</v>
      </c>
      <c r="C18" s="749">
        <v>0</v>
      </c>
      <c r="D18" s="621"/>
    </row>
    <row r="19" spans="1:4" s="4" customFormat="1">
      <c r="A19" s="131">
        <v>14</v>
      </c>
      <c r="B19" s="71" t="s">
        <v>41</v>
      </c>
      <c r="C19" s="749">
        <v>0</v>
      </c>
      <c r="D19" s="621"/>
    </row>
    <row r="20" spans="1:4" s="4" customFormat="1" ht="25.5">
      <c r="A20" s="131">
        <v>15</v>
      </c>
      <c r="B20" s="71" t="s">
        <v>42</v>
      </c>
      <c r="C20" s="749">
        <v>0</v>
      </c>
      <c r="D20" s="621"/>
    </row>
    <row r="21" spans="1:4" s="4" customFormat="1" ht="25.5">
      <c r="A21" s="131">
        <v>16</v>
      </c>
      <c r="B21" s="70" t="s">
        <v>43</v>
      </c>
      <c r="C21" s="749">
        <v>0</v>
      </c>
      <c r="D21" s="621"/>
    </row>
    <row r="22" spans="1:4" s="4" customFormat="1">
      <c r="A22" s="131">
        <v>17</v>
      </c>
      <c r="B22" s="132" t="s">
        <v>44</v>
      </c>
      <c r="C22" s="749">
        <v>9100893.9000000004</v>
      </c>
      <c r="D22" s="621"/>
    </row>
    <row r="23" spans="1:4" s="4" customFormat="1" ht="25.5">
      <c r="A23" s="131">
        <v>18</v>
      </c>
      <c r="B23" s="70" t="s">
        <v>45</v>
      </c>
      <c r="C23" s="641">
        <v>0</v>
      </c>
      <c r="D23" s="621"/>
    </row>
    <row r="24" spans="1:4" s="4" customFormat="1" ht="25.5">
      <c r="A24" s="131">
        <v>19</v>
      </c>
      <c r="B24" s="70" t="s">
        <v>46</v>
      </c>
      <c r="C24" s="641">
        <v>0</v>
      </c>
      <c r="D24" s="621"/>
    </row>
    <row r="25" spans="1:4" s="4" customFormat="1" ht="25.5">
      <c r="A25" s="131">
        <v>20</v>
      </c>
      <c r="B25" s="73" t="s">
        <v>47</v>
      </c>
      <c r="C25" s="641">
        <v>0</v>
      </c>
      <c r="D25" s="621"/>
    </row>
    <row r="26" spans="1:4" s="4" customFormat="1">
      <c r="A26" s="131">
        <v>21</v>
      </c>
      <c r="B26" s="73" t="s">
        <v>48</v>
      </c>
      <c r="C26" s="641">
        <v>0</v>
      </c>
      <c r="D26" s="621"/>
    </row>
    <row r="27" spans="1:4" s="4" customFormat="1" ht="25.5">
      <c r="A27" s="131">
        <v>22</v>
      </c>
      <c r="B27" s="73" t="s">
        <v>49</v>
      </c>
      <c r="C27" s="641">
        <v>0</v>
      </c>
      <c r="D27" s="621"/>
    </row>
    <row r="28" spans="1:4" s="4" customFormat="1">
      <c r="A28" s="131">
        <v>23</v>
      </c>
      <c r="B28" s="79" t="s">
        <v>23</v>
      </c>
      <c r="C28" s="750">
        <v>3333039146.21</v>
      </c>
      <c r="D28" s="621"/>
    </row>
    <row r="29" spans="1:4" s="4" customFormat="1">
      <c r="A29" s="133"/>
      <c r="B29" s="74"/>
      <c r="C29" s="642"/>
      <c r="D29" s="621"/>
    </row>
    <row r="30" spans="1:4" s="4" customFormat="1">
      <c r="A30" s="133">
        <v>24</v>
      </c>
      <c r="B30" s="79" t="s">
        <v>50</v>
      </c>
      <c r="C30" s="750">
        <v>540400000</v>
      </c>
      <c r="D30" s="621"/>
    </row>
    <row r="31" spans="1:4" s="4" customFormat="1">
      <c r="A31" s="133">
        <v>25</v>
      </c>
      <c r="B31" s="69" t="s">
        <v>51</v>
      </c>
      <c r="C31" s="751">
        <v>540400000</v>
      </c>
      <c r="D31" s="621"/>
    </row>
    <row r="32" spans="1:4" s="4" customFormat="1">
      <c r="A32" s="133">
        <v>26</v>
      </c>
      <c r="B32" s="171" t="s">
        <v>52</v>
      </c>
      <c r="C32" s="641">
        <v>0</v>
      </c>
      <c r="D32" s="621"/>
    </row>
    <row r="33" spans="1:4" s="4" customFormat="1">
      <c r="A33" s="133">
        <v>27</v>
      </c>
      <c r="B33" s="171" t="s">
        <v>53</v>
      </c>
      <c r="C33" s="749">
        <v>540400000</v>
      </c>
      <c r="D33" s="621"/>
    </row>
    <row r="34" spans="1:4" s="4" customFormat="1">
      <c r="A34" s="133">
        <v>28</v>
      </c>
      <c r="B34" s="69" t="s">
        <v>54</v>
      </c>
      <c r="C34" s="641">
        <v>0</v>
      </c>
      <c r="D34" s="621"/>
    </row>
    <row r="35" spans="1:4" s="4" customFormat="1">
      <c r="A35" s="133">
        <v>29</v>
      </c>
      <c r="B35" s="79" t="s">
        <v>55</v>
      </c>
      <c r="C35" s="750">
        <v>0</v>
      </c>
      <c r="D35" s="621"/>
    </row>
    <row r="36" spans="1:4" s="4" customFormat="1">
      <c r="A36" s="133">
        <v>30</v>
      </c>
      <c r="B36" s="70" t="s">
        <v>56</v>
      </c>
      <c r="C36" s="641">
        <v>0</v>
      </c>
      <c r="D36" s="621"/>
    </row>
    <row r="37" spans="1:4" s="4" customFormat="1">
      <c r="A37" s="133">
        <v>31</v>
      </c>
      <c r="B37" s="71" t="s">
        <v>57</v>
      </c>
      <c r="C37" s="641">
        <v>0</v>
      </c>
      <c r="D37" s="621"/>
    </row>
    <row r="38" spans="1:4" s="4" customFormat="1" ht="25.5">
      <c r="A38" s="133">
        <v>32</v>
      </c>
      <c r="B38" s="70" t="s">
        <v>58</v>
      </c>
      <c r="C38" s="641">
        <v>0</v>
      </c>
      <c r="D38" s="621"/>
    </row>
    <row r="39" spans="1:4" s="4" customFormat="1" ht="25.5">
      <c r="A39" s="133">
        <v>33</v>
      </c>
      <c r="B39" s="70" t="s">
        <v>46</v>
      </c>
      <c r="C39" s="641">
        <v>0</v>
      </c>
      <c r="D39" s="621"/>
    </row>
    <row r="40" spans="1:4" s="4" customFormat="1" ht="25.5">
      <c r="A40" s="133">
        <v>34</v>
      </c>
      <c r="B40" s="73" t="s">
        <v>59</v>
      </c>
      <c r="C40" s="641">
        <v>0</v>
      </c>
      <c r="D40" s="621"/>
    </row>
    <row r="41" spans="1:4" s="4" customFormat="1">
      <c r="A41" s="133">
        <v>35</v>
      </c>
      <c r="B41" s="79" t="s">
        <v>24</v>
      </c>
      <c r="C41" s="750">
        <v>540400000</v>
      </c>
      <c r="D41" s="621"/>
    </row>
    <row r="42" spans="1:4" s="4" customFormat="1">
      <c r="A42" s="133"/>
      <c r="B42" s="74"/>
      <c r="C42" s="642"/>
      <c r="D42" s="621"/>
    </row>
    <row r="43" spans="1:4" s="4" customFormat="1">
      <c r="A43" s="133">
        <v>36</v>
      </c>
      <c r="B43" s="80" t="s">
        <v>60</v>
      </c>
      <c r="C43" s="750">
        <v>643085851.55513513</v>
      </c>
      <c r="D43" s="621"/>
    </row>
    <row r="44" spans="1:4" s="4" customFormat="1">
      <c r="A44" s="133">
        <v>37</v>
      </c>
      <c r="B44" s="69" t="s">
        <v>61</v>
      </c>
      <c r="C44" s="749">
        <v>407853390</v>
      </c>
      <c r="D44" s="621"/>
    </row>
    <row r="45" spans="1:4" s="4" customFormat="1">
      <c r="A45" s="133">
        <v>38</v>
      </c>
      <c r="B45" s="69" t="s">
        <v>62</v>
      </c>
      <c r="C45" s="749">
        <v>0</v>
      </c>
      <c r="D45" s="621"/>
    </row>
    <row r="46" spans="1:4" s="4" customFormat="1">
      <c r="A46" s="133">
        <v>39</v>
      </c>
      <c r="B46" s="69" t="s">
        <v>63</v>
      </c>
      <c r="C46" s="749">
        <v>235232461.55513513</v>
      </c>
      <c r="D46" s="621"/>
    </row>
    <row r="47" spans="1:4" s="4" customFormat="1">
      <c r="A47" s="133">
        <v>40</v>
      </c>
      <c r="B47" s="80" t="s">
        <v>64</v>
      </c>
      <c r="C47" s="750">
        <v>0</v>
      </c>
      <c r="D47" s="621"/>
    </row>
    <row r="48" spans="1:4" s="4" customFormat="1">
      <c r="A48" s="133">
        <v>41</v>
      </c>
      <c r="B48" s="70" t="s">
        <v>65</v>
      </c>
      <c r="C48" s="641">
        <v>0</v>
      </c>
      <c r="D48" s="621"/>
    </row>
    <row r="49" spans="1:4" s="4" customFormat="1">
      <c r="A49" s="133">
        <v>42</v>
      </c>
      <c r="B49" s="71" t="s">
        <v>66</v>
      </c>
      <c r="C49" s="641">
        <v>0</v>
      </c>
      <c r="D49" s="621"/>
    </row>
    <row r="50" spans="1:4" s="4" customFormat="1" ht="25.5">
      <c r="A50" s="133">
        <v>43</v>
      </c>
      <c r="B50" s="70" t="s">
        <v>67</v>
      </c>
      <c r="C50" s="641">
        <v>0</v>
      </c>
      <c r="D50" s="621"/>
    </row>
    <row r="51" spans="1:4" s="4" customFormat="1" ht="25.5">
      <c r="A51" s="133">
        <v>44</v>
      </c>
      <c r="B51" s="70" t="s">
        <v>46</v>
      </c>
      <c r="C51" s="641">
        <v>0</v>
      </c>
      <c r="D51" s="621"/>
    </row>
    <row r="52" spans="1:4" s="4" customFormat="1" ht="15.75" thickBot="1">
      <c r="A52" s="134">
        <v>45</v>
      </c>
      <c r="B52" s="135" t="s">
        <v>25</v>
      </c>
      <c r="C52" s="251">
        <v>643085851.55513513</v>
      </c>
      <c r="D52" s="621"/>
    </row>
    <row r="55" spans="1:4">
      <c r="B55" s="2" t="s">
        <v>225</v>
      </c>
    </row>
  </sheetData>
  <dataValidations count="1">
    <dataValidation operator="lessThanOrEqual" allowBlank="1" showInputMessage="1" showErrorMessage="1" errorTitle="Should be negative number" error="Should be whole negative number or 0" sqref="C28:C31 C35 C41:C43 C47 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B33" sqref="B33"/>
    </sheetView>
  </sheetViews>
  <sheetFormatPr defaultColWidth="9.140625" defaultRowHeight="12.75"/>
  <cols>
    <col min="1" max="1" width="10.85546875" style="301" bestFit="1" customWidth="1"/>
    <col min="2" max="2" width="59" style="301" customWidth="1"/>
    <col min="3" max="3" width="16.5703125" style="301" bestFit="1" customWidth="1"/>
    <col min="4" max="4" width="22.140625" style="301" customWidth="1"/>
    <col min="5" max="16384" width="9.140625" style="301"/>
  </cols>
  <sheetData>
    <row r="1" spans="1:6" s="714" customFormat="1" ht="15">
      <c r="A1" s="181" t="s">
        <v>188</v>
      </c>
      <c r="B1" s="713" t="str">
        <f>Info!C2</f>
        <v>სს თიბისი ბანკი</v>
      </c>
    </row>
    <row r="2" spans="1:6" s="181" customFormat="1" ht="15.75" customHeight="1">
      <c r="A2" s="181" t="s">
        <v>189</v>
      </c>
      <c r="B2" s="693">
        <f>'1. key ratios'!B2</f>
        <v>44926</v>
      </c>
    </row>
    <row r="3" spans="1:6" s="20" customFormat="1" ht="15.75" customHeight="1"/>
    <row r="4" spans="1:6" ht="13.5" thickBot="1">
      <c r="A4" s="302" t="s">
        <v>524</v>
      </c>
      <c r="B4" s="332" t="s">
        <v>525</v>
      </c>
    </row>
    <row r="5" spans="1:6" s="333" customFormat="1">
      <c r="A5" s="790" t="s">
        <v>526</v>
      </c>
      <c r="B5" s="791"/>
      <c r="C5" s="322" t="s">
        <v>527</v>
      </c>
      <c r="D5" s="323" t="s">
        <v>528</v>
      </c>
    </row>
    <row r="6" spans="1:6" s="334" customFormat="1">
      <c r="A6" s="324">
        <v>1</v>
      </c>
      <c r="B6" s="325" t="s">
        <v>529</v>
      </c>
      <c r="C6" s="325"/>
      <c r="D6" s="326"/>
    </row>
    <row r="7" spans="1:6" s="334" customFormat="1">
      <c r="A7" s="327" t="s">
        <v>530</v>
      </c>
      <c r="B7" s="328" t="s">
        <v>531</v>
      </c>
      <c r="C7" s="380">
        <v>4.4999999999999998E-2</v>
      </c>
      <c r="D7" s="643">
        <v>967863244.43804872</v>
      </c>
      <c r="E7" s="699"/>
      <c r="F7" s="699"/>
    </row>
    <row r="8" spans="1:6" s="334" customFormat="1">
      <c r="A8" s="327" t="s">
        <v>532</v>
      </c>
      <c r="B8" s="328" t="s">
        <v>533</v>
      </c>
      <c r="C8" s="381">
        <v>0.06</v>
      </c>
      <c r="D8" s="643">
        <v>1290484325.9173982</v>
      </c>
      <c r="E8" s="699"/>
      <c r="F8" s="699"/>
    </row>
    <row r="9" spans="1:6" s="334" customFormat="1">
      <c r="A9" s="327" t="s">
        <v>534</v>
      </c>
      <c r="B9" s="328" t="s">
        <v>535</v>
      </c>
      <c r="C9" s="381">
        <v>0.08</v>
      </c>
      <c r="D9" s="643">
        <v>1720645767.8898644</v>
      </c>
      <c r="E9" s="699"/>
      <c r="F9" s="699"/>
    </row>
    <row r="10" spans="1:6" s="334" customFormat="1">
      <c r="A10" s="324" t="s">
        <v>536</v>
      </c>
      <c r="B10" s="325" t="s">
        <v>537</v>
      </c>
      <c r="C10" s="382"/>
      <c r="D10" s="644"/>
      <c r="E10" s="699"/>
      <c r="F10" s="699"/>
    </row>
    <row r="11" spans="1:6" s="335" customFormat="1">
      <c r="A11" s="329" t="s">
        <v>538</v>
      </c>
      <c r="B11" s="330" t="s">
        <v>1021</v>
      </c>
      <c r="C11" s="383">
        <v>2.5000000000000001E-2</v>
      </c>
      <c r="D11" s="645">
        <v>537701802.46558273</v>
      </c>
      <c r="E11" s="699"/>
      <c r="F11" s="699"/>
    </row>
    <row r="12" spans="1:6" s="335" customFormat="1">
      <c r="A12" s="329" t="s">
        <v>539</v>
      </c>
      <c r="B12" s="330" t="s">
        <v>540</v>
      </c>
      <c r="C12" s="383">
        <v>0</v>
      </c>
      <c r="D12" s="645">
        <v>0</v>
      </c>
      <c r="E12" s="699"/>
      <c r="F12" s="699"/>
    </row>
    <row r="13" spans="1:6" s="335" customFormat="1">
      <c r="A13" s="329" t="s">
        <v>541</v>
      </c>
      <c r="B13" s="330" t="s">
        <v>542</v>
      </c>
      <c r="C13" s="383">
        <v>2.5000000000000001E-2</v>
      </c>
      <c r="D13" s="645">
        <v>537701802.46558273</v>
      </c>
      <c r="E13" s="699"/>
      <c r="F13" s="699"/>
    </row>
    <row r="14" spans="1:6" s="334" customFormat="1">
      <c r="A14" s="324" t="s">
        <v>543</v>
      </c>
      <c r="B14" s="325" t="s">
        <v>598</v>
      </c>
      <c r="C14" s="384"/>
      <c r="D14" s="644"/>
      <c r="E14" s="699"/>
      <c r="F14" s="699"/>
    </row>
    <row r="15" spans="1:6" s="334" customFormat="1">
      <c r="A15" s="345" t="s">
        <v>546</v>
      </c>
      <c r="B15" s="330" t="s">
        <v>599</v>
      </c>
      <c r="C15" s="383">
        <v>2.1123315543168882E-2</v>
      </c>
      <c r="D15" s="645">
        <v>454321793.66444659</v>
      </c>
      <c r="E15" s="699"/>
      <c r="F15" s="699"/>
    </row>
    <row r="16" spans="1:6" s="334" customFormat="1">
      <c r="A16" s="345" t="s">
        <v>547</v>
      </c>
      <c r="B16" s="330" t="s">
        <v>549</v>
      </c>
      <c r="C16" s="383">
        <v>2.822238045862703E-2</v>
      </c>
      <c r="D16" s="645">
        <v>607008993.69892764</v>
      </c>
      <c r="E16" s="699"/>
      <c r="F16" s="699"/>
    </row>
    <row r="17" spans="1:6" s="334" customFormat="1">
      <c r="A17" s="345" t="s">
        <v>548</v>
      </c>
      <c r="B17" s="330" t="s">
        <v>596</v>
      </c>
      <c r="C17" s="383">
        <v>4.2690320684238829E-2</v>
      </c>
      <c r="D17" s="645">
        <v>918186495.18995857</v>
      </c>
      <c r="E17" s="699"/>
      <c r="F17" s="699"/>
    </row>
    <row r="18" spans="1:6" s="333" customFormat="1">
      <c r="A18" s="792" t="s">
        <v>597</v>
      </c>
      <c r="B18" s="793"/>
      <c r="C18" s="385" t="s">
        <v>527</v>
      </c>
      <c r="D18" s="646" t="s">
        <v>528</v>
      </c>
      <c r="E18" s="699"/>
      <c r="F18" s="699"/>
    </row>
    <row r="19" spans="1:6" s="334" customFormat="1">
      <c r="A19" s="331">
        <v>4</v>
      </c>
      <c r="B19" s="330" t="s">
        <v>23</v>
      </c>
      <c r="C19" s="383">
        <v>0.11612331554316888</v>
      </c>
      <c r="D19" s="643">
        <v>2497588643.0336604</v>
      </c>
      <c r="E19" s="699"/>
      <c r="F19" s="699"/>
    </row>
    <row r="20" spans="1:6" s="334" customFormat="1">
      <c r="A20" s="331">
        <v>5</v>
      </c>
      <c r="B20" s="330" t="s">
        <v>89</v>
      </c>
      <c r="C20" s="383">
        <v>0.13822238045862703</v>
      </c>
      <c r="D20" s="643">
        <v>2972896924.5474916</v>
      </c>
      <c r="E20" s="699"/>
      <c r="F20" s="699"/>
    </row>
    <row r="21" spans="1:6" s="334" customFormat="1" ht="13.5" thickBot="1">
      <c r="A21" s="336" t="s">
        <v>544</v>
      </c>
      <c r="B21" s="337" t="s">
        <v>88</v>
      </c>
      <c r="C21" s="386">
        <v>0.17269032068423884</v>
      </c>
      <c r="D21" s="647">
        <v>3714235868.0109887</v>
      </c>
      <c r="E21" s="699"/>
      <c r="F21" s="699"/>
    </row>
    <row r="22" spans="1:6">
      <c r="F22" s="302"/>
    </row>
    <row r="23" spans="1:6">
      <c r="B23" s="22"/>
    </row>
  </sheetData>
  <mergeCells count="2">
    <mergeCell ref="A5:B5"/>
    <mergeCell ref="A18:B18"/>
  </mergeCells>
  <conditionalFormatting sqref="C21">
    <cfRule type="cellIs" dxfId="20"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85" zoomScaleNormal="85" workbookViewId="0">
      <pane xSplit="1" ySplit="5" topLeftCell="B6" activePane="bottomRight" state="frozen"/>
      <selection pane="topRight"/>
      <selection pane="bottomLeft"/>
      <selection pane="bottomRight" activeCell="F36" sqref="F36"/>
    </sheetView>
  </sheetViews>
  <sheetFormatPr defaultRowHeight="15.75"/>
  <cols>
    <col min="1" max="1" width="10.5703125" style="66" customWidth="1"/>
    <col min="2" max="2" width="91.85546875" style="66" customWidth="1"/>
    <col min="3" max="3" width="51.140625" style="66" bestFit="1" customWidth="1"/>
    <col min="4" max="4" width="26.5703125" style="66" bestFit="1" customWidth="1"/>
    <col min="5" max="5" width="9.42578125" customWidth="1"/>
  </cols>
  <sheetData>
    <row r="1" spans="1:6" s="715" customFormat="1">
      <c r="A1" s="181" t="s">
        <v>188</v>
      </c>
      <c r="B1" s="726" t="str">
        <f>Info!C2</f>
        <v>სს თიბისი ბანკი</v>
      </c>
      <c r="C1" s="724"/>
      <c r="D1" s="724"/>
      <c r="E1" s="714"/>
      <c r="F1" s="714"/>
    </row>
    <row r="2" spans="1:6" s="181" customFormat="1" ht="15.75" customHeight="1">
      <c r="A2" s="181" t="s">
        <v>189</v>
      </c>
      <c r="B2" s="693">
        <f>'1. key ratios'!B2</f>
        <v>44926</v>
      </c>
    </row>
    <row r="3" spans="1:6" s="20" customFormat="1" ht="15.75" customHeight="1">
      <c r="A3" s="25"/>
    </row>
    <row r="4" spans="1:6" s="20" customFormat="1" ht="15.75" customHeight="1" thickBot="1">
      <c r="A4" s="20" t="s">
        <v>413</v>
      </c>
      <c r="B4" s="194" t="s">
        <v>268</v>
      </c>
      <c r="D4" s="196" t="s">
        <v>93</v>
      </c>
    </row>
    <row r="5" spans="1:6" ht="38.25">
      <c r="A5" s="146" t="s">
        <v>26</v>
      </c>
      <c r="B5" s="147" t="s">
        <v>231</v>
      </c>
      <c r="C5" s="148" t="s">
        <v>236</v>
      </c>
      <c r="D5" s="195" t="s">
        <v>269</v>
      </c>
    </row>
    <row r="6" spans="1:6">
      <c r="A6" s="136">
        <v>1</v>
      </c>
      <c r="B6" s="81" t="s">
        <v>154</v>
      </c>
      <c r="C6" s="648">
        <v>1092615857.9300001</v>
      </c>
      <c r="D6" s="137"/>
      <c r="E6" s="7"/>
    </row>
    <row r="7" spans="1:6">
      <c r="A7" s="136">
        <v>2</v>
      </c>
      <c r="B7" s="82" t="s">
        <v>155</v>
      </c>
      <c r="C7" s="252">
        <v>2362196847.1599998</v>
      </c>
      <c r="D7" s="138"/>
      <c r="E7" s="7"/>
    </row>
    <row r="8" spans="1:6">
      <c r="A8" s="136">
        <v>3</v>
      </c>
      <c r="B8" s="82" t="s">
        <v>156</v>
      </c>
      <c r="C8" s="252">
        <v>1866949656.23</v>
      </c>
      <c r="D8" s="138"/>
      <c r="E8" s="7"/>
    </row>
    <row r="9" spans="1:6">
      <c r="A9" s="136">
        <v>4</v>
      </c>
      <c r="B9" s="82" t="s">
        <v>185</v>
      </c>
      <c r="C9" s="252">
        <v>0</v>
      </c>
      <c r="D9" s="138"/>
      <c r="E9" s="7"/>
    </row>
    <row r="10" spans="1:6">
      <c r="A10" s="136">
        <v>5</v>
      </c>
      <c r="B10" s="82" t="s">
        <v>157</v>
      </c>
      <c r="C10" s="252">
        <v>3111719504.6795802</v>
      </c>
      <c r="D10" s="138"/>
      <c r="E10" s="7"/>
    </row>
    <row r="11" spans="1:6">
      <c r="A11" s="136">
        <v>6.1</v>
      </c>
      <c r="B11" s="82" t="s">
        <v>158</v>
      </c>
      <c r="C11" s="253">
        <v>17834148835.810001</v>
      </c>
      <c r="D11" s="139"/>
      <c r="E11" s="7"/>
    </row>
    <row r="12" spans="1:6">
      <c r="A12" s="136">
        <v>6.2</v>
      </c>
      <c r="B12" s="83" t="s">
        <v>159</v>
      </c>
      <c r="C12" s="253">
        <v>-623720612.82999992</v>
      </c>
      <c r="D12" s="139"/>
      <c r="E12" s="7"/>
    </row>
    <row r="13" spans="1:6">
      <c r="A13" s="136" t="s">
        <v>485</v>
      </c>
      <c r="B13" s="84" t="s">
        <v>486</v>
      </c>
      <c r="C13" s="253">
        <v>-11487207</v>
      </c>
      <c r="D13" s="139"/>
      <c r="E13" s="7"/>
    </row>
    <row r="14" spans="1:6">
      <c r="A14" s="136" t="s">
        <v>619</v>
      </c>
      <c r="B14" s="84" t="s">
        <v>608</v>
      </c>
      <c r="C14" s="253">
        <v>0</v>
      </c>
      <c r="D14" s="139"/>
      <c r="E14" s="7"/>
    </row>
    <row r="15" spans="1:6">
      <c r="A15" s="136">
        <v>6</v>
      </c>
      <c r="B15" s="82" t="s">
        <v>160</v>
      </c>
      <c r="C15" s="259">
        <f>C11+C12</f>
        <v>17210428222.980003</v>
      </c>
      <c r="D15" s="139"/>
      <c r="E15" s="7"/>
    </row>
    <row r="16" spans="1:6">
      <c r="A16" s="136">
        <v>7</v>
      </c>
      <c r="B16" s="82" t="s">
        <v>161</v>
      </c>
      <c r="C16" s="252">
        <v>248791001.75</v>
      </c>
      <c r="D16" s="138"/>
      <c r="E16" s="7"/>
    </row>
    <row r="17" spans="1:5">
      <c r="A17" s="136">
        <v>8</v>
      </c>
      <c r="B17" s="82" t="s">
        <v>162</v>
      </c>
      <c r="C17" s="252">
        <v>130171607.23000002</v>
      </c>
      <c r="D17" s="138"/>
      <c r="E17" s="7"/>
    </row>
    <row r="18" spans="1:5">
      <c r="A18" s="136">
        <v>9</v>
      </c>
      <c r="B18" s="82" t="s">
        <v>163</v>
      </c>
      <c r="C18" s="252">
        <v>37058371.711819991</v>
      </c>
      <c r="D18" s="138"/>
      <c r="E18" s="7"/>
    </row>
    <row r="19" spans="1:5">
      <c r="A19" s="136">
        <v>9.1</v>
      </c>
      <c r="B19" s="84" t="s">
        <v>245</v>
      </c>
      <c r="C19" s="253">
        <v>9100893.9000000004</v>
      </c>
      <c r="D19" s="228" t="s">
        <v>1023</v>
      </c>
      <c r="E19" s="7"/>
    </row>
    <row r="20" spans="1:5">
      <c r="A20" s="136">
        <v>9.1999999999999993</v>
      </c>
      <c r="B20" s="84" t="s">
        <v>235</v>
      </c>
      <c r="C20" s="253">
        <v>27529677.6118</v>
      </c>
      <c r="D20" s="138"/>
      <c r="E20" s="7"/>
    </row>
    <row r="21" spans="1:5">
      <c r="A21" s="136">
        <v>9.3000000000000007</v>
      </c>
      <c r="B21" s="84" t="s">
        <v>234</v>
      </c>
      <c r="C21" s="253">
        <v>3000</v>
      </c>
      <c r="D21" s="138"/>
      <c r="E21" s="7"/>
    </row>
    <row r="22" spans="1:5">
      <c r="A22" s="136">
        <v>10</v>
      </c>
      <c r="B22" s="82" t="s">
        <v>164</v>
      </c>
      <c r="C22" s="252">
        <v>805300311.98000002</v>
      </c>
      <c r="D22" s="138"/>
      <c r="E22" s="7"/>
    </row>
    <row r="23" spans="1:5">
      <c r="A23" s="136">
        <v>10.1</v>
      </c>
      <c r="B23" s="84" t="s">
        <v>233</v>
      </c>
      <c r="C23" s="252">
        <v>313668093.23000002</v>
      </c>
      <c r="D23" s="228" t="s">
        <v>439</v>
      </c>
      <c r="E23" s="7"/>
    </row>
    <row r="24" spans="1:5">
      <c r="A24" s="136">
        <v>11</v>
      </c>
      <c r="B24" s="85" t="s">
        <v>165</v>
      </c>
      <c r="C24" s="254">
        <v>626670706.89999998</v>
      </c>
      <c r="D24" s="140"/>
      <c r="E24" s="7"/>
    </row>
    <row r="25" spans="1:5">
      <c r="A25" s="136">
        <v>12</v>
      </c>
      <c r="B25" s="87" t="s">
        <v>166</v>
      </c>
      <c r="C25" s="255">
        <f>SUM(C6:C10,C15:C18,C22,C24)</f>
        <v>27491902088.551403</v>
      </c>
      <c r="D25" s="141"/>
      <c r="E25" s="7"/>
    </row>
    <row r="26" spans="1:5">
      <c r="A26" s="136">
        <v>13</v>
      </c>
      <c r="B26" s="82" t="s">
        <v>167</v>
      </c>
      <c r="C26" s="256">
        <v>368057608.37</v>
      </c>
      <c r="D26" s="142"/>
      <c r="E26" s="7"/>
    </row>
    <row r="27" spans="1:5">
      <c r="A27" s="136">
        <v>14</v>
      </c>
      <c r="B27" s="82" t="s">
        <v>168</v>
      </c>
      <c r="C27" s="252">
        <v>5688478362.6200008</v>
      </c>
      <c r="D27" s="138"/>
      <c r="E27" s="7"/>
    </row>
    <row r="28" spans="1:5">
      <c r="A28" s="136">
        <v>15</v>
      </c>
      <c r="B28" s="82" t="s">
        <v>169</v>
      </c>
      <c r="C28" s="252">
        <v>6626557426.2999992</v>
      </c>
      <c r="D28" s="138"/>
      <c r="E28" s="7"/>
    </row>
    <row r="29" spans="1:5">
      <c r="A29" s="136">
        <v>16</v>
      </c>
      <c r="B29" s="82" t="s">
        <v>170</v>
      </c>
      <c r="C29" s="252">
        <v>5542533866.9200001</v>
      </c>
      <c r="D29" s="138"/>
      <c r="E29" s="7"/>
    </row>
    <row r="30" spans="1:5">
      <c r="A30" s="136">
        <v>17</v>
      </c>
      <c r="B30" s="82" t="s">
        <v>171</v>
      </c>
      <c r="C30" s="252">
        <v>617049757.5</v>
      </c>
      <c r="D30" s="138"/>
      <c r="E30" s="7"/>
    </row>
    <row r="31" spans="1:5">
      <c r="A31" s="136">
        <v>18</v>
      </c>
      <c r="B31" s="82" t="s">
        <v>172</v>
      </c>
      <c r="C31" s="252">
        <v>3286380766.01612</v>
      </c>
      <c r="D31" s="138"/>
      <c r="E31" s="7"/>
    </row>
    <row r="32" spans="1:5">
      <c r="A32" s="136">
        <v>19</v>
      </c>
      <c r="B32" s="82" t="s">
        <v>173</v>
      </c>
      <c r="C32" s="252">
        <v>102740581.59</v>
      </c>
      <c r="D32" s="138"/>
      <c r="E32" s="7"/>
    </row>
    <row r="33" spans="1:5">
      <c r="A33" s="136">
        <v>20</v>
      </c>
      <c r="B33" s="82" t="s">
        <v>95</v>
      </c>
      <c r="C33" s="252">
        <v>503916558.76000005</v>
      </c>
      <c r="D33" s="138"/>
      <c r="E33" s="7"/>
    </row>
    <row r="34" spans="1:5">
      <c r="A34" s="588">
        <v>20.100000000000001</v>
      </c>
      <c r="B34" s="86" t="s">
        <v>963</v>
      </c>
      <c r="C34" s="254">
        <v>-469002.16</v>
      </c>
      <c r="D34" s="140"/>
      <c r="E34" s="7"/>
    </row>
    <row r="35" spans="1:5">
      <c r="A35" s="136">
        <v>21</v>
      </c>
      <c r="B35" s="85" t="s">
        <v>174</v>
      </c>
      <c r="C35" s="254">
        <v>1094580200</v>
      </c>
      <c r="D35" s="140"/>
      <c r="E35" s="7"/>
    </row>
    <row r="36" spans="1:5">
      <c r="A36" s="136">
        <v>21.1</v>
      </c>
      <c r="B36" s="86" t="s">
        <v>961</v>
      </c>
      <c r="C36" s="257">
        <v>407853390</v>
      </c>
      <c r="D36" s="228" t="s">
        <v>1024</v>
      </c>
      <c r="E36" s="7"/>
    </row>
    <row r="37" spans="1:5">
      <c r="A37" s="136">
        <v>22</v>
      </c>
      <c r="B37" s="87" t="s">
        <v>175</v>
      </c>
      <c r="C37" s="255">
        <f>SUM(C26:C33)+C35</f>
        <v>23830295128.076118</v>
      </c>
      <c r="D37" s="141"/>
      <c r="E37" s="7"/>
    </row>
    <row r="38" spans="1:5">
      <c r="A38" s="136">
        <v>23</v>
      </c>
      <c r="B38" s="85" t="s">
        <v>176</v>
      </c>
      <c r="C38" s="252">
        <v>21015907.600000001</v>
      </c>
      <c r="D38" s="228" t="s">
        <v>1025</v>
      </c>
      <c r="E38" s="7"/>
    </row>
    <row r="39" spans="1:5">
      <c r="A39" s="136">
        <v>24</v>
      </c>
      <c r="B39" s="85" t="s">
        <v>177</v>
      </c>
      <c r="C39" s="252">
        <v>0</v>
      </c>
      <c r="D39" s="138"/>
      <c r="E39" s="7"/>
    </row>
    <row r="40" spans="1:5">
      <c r="A40" s="136">
        <v>25</v>
      </c>
      <c r="B40" s="85" t="s">
        <v>232</v>
      </c>
      <c r="C40" s="252">
        <v>0</v>
      </c>
      <c r="D40" s="138"/>
      <c r="E40" s="7"/>
    </row>
    <row r="41" spans="1:5">
      <c r="A41" s="136">
        <v>26</v>
      </c>
      <c r="B41" s="85" t="s">
        <v>179</v>
      </c>
      <c r="C41" s="252">
        <v>529997935.51999998</v>
      </c>
      <c r="D41" s="138"/>
      <c r="E41" s="7"/>
    </row>
    <row r="42" spans="1:5">
      <c r="A42" s="136">
        <v>27</v>
      </c>
      <c r="B42" s="85" t="s">
        <v>180</v>
      </c>
      <c r="C42" s="252">
        <v>0</v>
      </c>
      <c r="D42" s="138"/>
      <c r="E42" s="7"/>
    </row>
    <row r="43" spans="1:5">
      <c r="A43" s="136">
        <v>28</v>
      </c>
      <c r="B43" s="85" t="s">
        <v>181</v>
      </c>
      <c r="C43" s="252">
        <v>3110420248.2200003</v>
      </c>
      <c r="D43" s="138"/>
      <c r="E43" s="7"/>
    </row>
    <row r="44" spans="1:5">
      <c r="A44" s="136">
        <v>29</v>
      </c>
      <c r="B44" s="85" t="s">
        <v>35</v>
      </c>
      <c r="C44" s="252">
        <v>172869.03</v>
      </c>
      <c r="D44" s="138"/>
      <c r="E44" s="7"/>
    </row>
    <row r="45" spans="1:5" ht="16.5" thickBot="1">
      <c r="A45" s="143">
        <v>30</v>
      </c>
      <c r="B45" s="144" t="s">
        <v>182</v>
      </c>
      <c r="C45" s="258">
        <f>SUM(C38:C44)</f>
        <v>3661606960.3700004</v>
      </c>
      <c r="D45" s="145"/>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42"/>
  <sheetViews>
    <sheetView zoomScale="80" zoomScaleNormal="80" workbookViewId="0">
      <pane xSplit="2" ySplit="7" topLeftCell="G8" activePane="bottomRight" state="frozen"/>
      <selection pane="topRight"/>
      <selection pane="bottomLeft"/>
      <selection pane="bottomRight" activeCell="C8" sqref="C8:S22"/>
    </sheetView>
  </sheetViews>
  <sheetFormatPr defaultColWidth="9.140625" defaultRowHeight="12.75"/>
  <cols>
    <col min="1" max="1" width="10.5703125" style="2" bestFit="1" customWidth="1"/>
    <col min="2" max="2" width="95" style="2" customWidth="1"/>
    <col min="3" max="3" width="14.85546875" style="2" bestFit="1" customWidth="1"/>
    <col min="4" max="4" width="14.28515625" style="2" bestFit="1" customWidth="1"/>
    <col min="5" max="5" width="14.85546875" style="2" bestFit="1" customWidth="1"/>
    <col min="6" max="6" width="14.28515625" style="2" bestFit="1" customWidth="1"/>
    <col min="7" max="7" width="14.85546875" style="2" bestFit="1" customWidth="1"/>
    <col min="8" max="8" width="14.28515625" style="2" bestFit="1" customWidth="1"/>
    <col min="9" max="9" width="13" style="2" bestFit="1" customWidth="1"/>
    <col min="10" max="10" width="14.28515625" style="2" bestFit="1" customWidth="1"/>
    <col min="11" max="11" width="14.85546875" style="2" bestFit="1" customWidth="1"/>
    <col min="12" max="12" width="14.28515625" style="2" bestFit="1" customWidth="1"/>
    <col min="13" max="13" width="15.85546875" style="2" bestFit="1" customWidth="1"/>
    <col min="14" max="14" width="14.85546875" style="2" bestFit="1" customWidth="1"/>
    <col min="15" max="15" width="13" style="2" bestFit="1" customWidth="1"/>
    <col min="16" max="16" width="14.28515625" style="2" bestFit="1" customWidth="1"/>
    <col min="17" max="17" width="12" style="2" bestFit="1" customWidth="1"/>
    <col min="18" max="18" width="14.28515625" style="2" bestFit="1" customWidth="1"/>
    <col min="19" max="19" width="53.85546875" style="2" bestFit="1" customWidth="1"/>
    <col min="20" max="16384" width="9.140625" style="11"/>
  </cols>
  <sheetData>
    <row r="1" spans="1:19" s="725" customFormat="1">
      <c r="A1" s="714" t="s">
        <v>188</v>
      </c>
      <c r="B1" s="714" t="str">
        <f>Info!C2</f>
        <v>სს თიბისი ბანკი</v>
      </c>
      <c r="C1" s="714"/>
      <c r="D1" s="714"/>
      <c r="E1" s="714"/>
      <c r="F1" s="714"/>
      <c r="G1" s="714"/>
      <c r="H1" s="714"/>
      <c r="I1" s="714"/>
      <c r="J1" s="714"/>
      <c r="K1" s="714"/>
      <c r="L1" s="714"/>
      <c r="M1" s="714"/>
      <c r="N1" s="714"/>
      <c r="O1" s="714"/>
      <c r="P1" s="714"/>
      <c r="Q1" s="714"/>
      <c r="R1" s="714"/>
      <c r="S1" s="714"/>
    </row>
    <row r="2" spans="1:19" s="725" customFormat="1">
      <c r="A2" s="714" t="s">
        <v>189</v>
      </c>
      <c r="B2" s="693">
        <f>'1. key ratios'!B2</f>
        <v>44926</v>
      </c>
      <c r="C2" s="714"/>
      <c r="D2" s="714"/>
      <c r="E2" s="714"/>
      <c r="F2" s="714"/>
      <c r="G2" s="714"/>
      <c r="H2" s="714"/>
      <c r="I2" s="714"/>
      <c r="J2" s="714"/>
      <c r="K2" s="714"/>
      <c r="L2" s="714"/>
      <c r="M2" s="714"/>
      <c r="N2" s="714"/>
      <c r="O2" s="714"/>
      <c r="P2" s="714"/>
      <c r="Q2" s="714"/>
      <c r="R2" s="714"/>
      <c r="S2" s="714"/>
    </row>
    <row r="4" spans="1:19" ht="26.25" thickBot="1">
      <c r="A4" s="65" t="s">
        <v>414</v>
      </c>
      <c r="B4" s="273" t="s">
        <v>456</v>
      </c>
    </row>
    <row r="5" spans="1:19">
      <c r="A5" s="125"/>
      <c r="B5" s="127"/>
      <c r="C5" s="111" t="s">
        <v>0</v>
      </c>
      <c r="D5" s="111" t="s">
        <v>1</v>
      </c>
      <c r="E5" s="111" t="s">
        <v>2</v>
      </c>
      <c r="F5" s="111" t="s">
        <v>3</v>
      </c>
      <c r="G5" s="111" t="s">
        <v>4</v>
      </c>
      <c r="H5" s="111" t="s">
        <v>5</v>
      </c>
      <c r="I5" s="111" t="s">
        <v>237</v>
      </c>
      <c r="J5" s="111" t="s">
        <v>238</v>
      </c>
      <c r="K5" s="111" t="s">
        <v>239</v>
      </c>
      <c r="L5" s="111" t="s">
        <v>240</v>
      </c>
      <c r="M5" s="111" t="s">
        <v>241</v>
      </c>
      <c r="N5" s="111" t="s">
        <v>242</v>
      </c>
      <c r="O5" s="111" t="s">
        <v>443</v>
      </c>
      <c r="P5" s="111" t="s">
        <v>444</v>
      </c>
      <c r="Q5" s="111" t="s">
        <v>445</v>
      </c>
      <c r="R5" s="268" t="s">
        <v>446</v>
      </c>
      <c r="S5" s="112" t="s">
        <v>447</v>
      </c>
    </row>
    <row r="6" spans="1:19" ht="46.5" customHeight="1">
      <c r="A6" s="150"/>
      <c r="B6" s="798" t="s">
        <v>448</v>
      </c>
      <c r="C6" s="796">
        <v>0</v>
      </c>
      <c r="D6" s="797"/>
      <c r="E6" s="796">
        <v>0.2</v>
      </c>
      <c r="F6" s="797"/>
      <c r="G6" s="796">
        <v>0.35</v>
      </c>
      <c r="H6" s="797"/>
      <c r="I6" s="796">
        <v>0.5</v>
      </c>
      <c r="J6" s="797"/>
      <c r="K6" s="796">
        <v>0.75</v>
      </c>
      <c r="L6" s="797"/>
      <c r="M6" s="796">
        <v>1</v>
      </c>
      <c r="N6" s="797"/>
      <c r="O6" s="796">
        <v>1.5</v>
      </c>
      <c r="P6" s="797"/>
      <c r="Q6" s="796">
        <v>2.5</v>
      </c>
      <c r="R6" s="797"/>
      <c r="S6" s="794" t="s">
        <v>250</v>
      </c>
    </row>
    <row r="7" spans="1:19">
      <c r="A7" s="150"/>
      <c r="B7" s="799"/>
      <c r="C7" s="272" t="s">
        <v>441</v>
      </c>
      <c r="D7" s="272" t="s">
        <v>442</v>
      </c>
      <c r="E7" s="272" t="s">
        <v>441</v>
      </c>
      <c r="F7" s="272" t="s">
        <v>442</v>
      </c>
      <c r="G7" s="272" t="s">
        <v>441</v>
      </c>
      <c r="H7" s="272" t="s">
        <v>442</v>
      </c>
      <c r="I7" s="272" t="s">
        <v>441</v>
      </c>
      <c r="J7" s="272" t="s">
        <v>442</v>
      </c>
      <c r="K7" s="272" t="s">
        <v>441</v>
      </c>
      <c r="L7" s="272" t="s">
        <v>442</v>
      </c>
      <c r="M7" s="272" t="s">
        <v>441</v>
      </c>
      <c r="N7" s="272" t="s">
        <v>442</v>
      </c>
      <c r="O7" s="272" t="s">
        <v>441</v>
      </c>
      <c r="P7" s="272" t="s">
        <v>442</v>
      </c>
      <c r="Q7" s="272" t="s">
        <v>441</v>
      </c>
      <c r="R7" s="272" t="s">
        <v>442</v>
      </c>
      <c r="S7" s="795"/>
    </row>
    <row r="8" spans="1:19" s="154" customFormat="1">
      <c r="A8" s="115">
        <v>1</v>
      </c>
      <c r="B8" s="170" t="s">
        <v>216</v>
      </c>
      <c r="C8" s="649">
        <v>2123310688.92958</v>
      </c>
      <c r="D8" s="649">
        <v>0</v>
      </c>
      <c r="E8" s="649">
        <v>34870294.98708</v>
      </c>
      <c r="F8" s="650">
        <v>0</v>
      </c>
      <c r="G8" s="649">
        <v>0</v>
      </c>
      <c r="H8" s="649">
        <v>0</v>
      </c>
      <c r="I8" s="649">
        <v>0</v>
      </c>
      <c r="J8" s="649">
        <v>0</v>
      </c>
      <c r="K8" s="649">
        <v>0</v>
      </c>
      <c r="L8" s="649">
        <v>0</v>
      </c>
      <c r="M8" s="649">
        <v>2058041530.6165001</v>
      </c>
      <c r="N8" s="649">
        <v>0</v>
      </c>
      <c r="O8" s="649">
        <v>0</v>
      </c>
      <c r="P8" s="649">
        <v>0</v>
      </c>
      <c r="Q8" s="649">
        <v>0</v>
      </c>
      <c r="R8" s="650">
        <v>0</v>
      </c>
      <c r="S8" s="651">
        <v>2065015589.6139162</v>
      </c>
    </row>
    <row r="9" spans="1:19" s="154" customFormat="1">
      <c r="A9" s="115">
        <v>2</v>
      </c>
      <c r="B9" s="170" t="s">
        <v>217</v>
      </c>
      <c r="C9" s="649">
        <v>0</v>
      </c>
      <c r="D9" s="649">
        <v>0</v>
      </c>
      <c r="E9" s="649">
        <v>0</v>
      </c>
      <c r="F9" s="649">
        <v>0</v>
      </c>
      <c r="G9" s="649">
        <v>0</v>
      </c>
      <c r="H9" s="649">
        <v>0</v>
      </c>
      <c r="I9" s="649">
        <v>0</v>
      </c>
      <c r="J9" s="649">
        <v>0</v>
      </c>
      <c r="K9" s="649">
        <v>0</v>
      </c>
      <c r="L9" s="649">
        <v>0</v>
      </c>
      <c r="M9" s="649">
        <v>0</v>
      </c>
      <c r="N9" s="649">
        <v>0</v>
      </c>
      <c r="O9" s="649">
        <v>0</v>
      </c>
      <c r="P9" s="649">
        <v>0</v>
      </c>
      <c r="Q9" s="649">
        <v>0</v>
      </c>
      <c r="R9" s="650">
        <v>0</v>
      </c>
      <c r="S9" s="651">
        <v>0</v>
      </c>
    </row>
    <row r="10" spans="1:19" s="154" customFormat="1">
      <c r="A10" s="115">
        <v>3</v>
      </c>
      <c r="B10" s="170" t="s">
        <v>218</v>
      </c>
      <c r="C10" s="649">
        <v>408177851.41000003</v>
      </c>
      <c r="D10" s="649">
        <v>0</v>
      </c>
      <c r="E10" s="649">
        <v>0</v>
      </c>
      <c r="F10" s="649">
        <v>0</v>
      </c>
      <c r="G10" s="649">
        <v>0</v>
      </c>
      <c r="H10" s="649">
        <v>0</v>
      </c>
      <c r="I10" s="649">
        <v>0</v>
      </c>
      <c r="J10" s="649">
        <v>0</v>
      </c>
      <c r="K10" s="649">
        <v>0</v>
      </c>
      <c r="L10" s="649">
        <v>0</v>
      </c>
      <c r="M10" s="649">
        <v>0</v>
      </c>
      <c r="N10" s="649">
        <v>0</v>
      </c>
      <c r="O10" s="649">
        <v>0</v>
      </c>
      <c r="P10" s="649">
        <v>0</v>
      </c>
      <c r="Q10" s="649">
        <v>0</v>
      </c>
      <c r="R10" s="650">
        <v>0</v>
      </c>
      <c r="S10" s="651">
        <v>0</v>
      </c>
    </row>
    <row r="11" spans="1:19" s="154" customFormat="1">
      <c r="A11" s="115">
        <v>4</v>
      </c>
      <c r="B11" s="170" t="s">
        <v>219</v>
      </c>
      <c r="C11" s="649">
        <v>728923662.20427907</v>
      </c>
      <c r="D11" s="649">
        <v>0</v>
      </c>
      <c r="E11" s="649">
        <v>0</v>
      </c>
      <c r="F11" s="649">
        <v>0</v>
      </c>
      <c r="G11" s="649">
        <v>0</v>
      </c>
      <c r="H11" s="649">
        <v>0</v>
      </c>
      <c r="I11" s="649">
        <v>0</v>
      </c>
      <c r="J11" s="649">
        <v>0</v>
      </c>
      <c r="K11" s="649">
        <v>0</v>
      </c>
      <c r="L11" s="649">
        <v>0</v>
      </c>
      <c r="M11" s="649">
        <v>0</v>
      </c>
      <c r="N11" s="649">
        <v>0</v>
      </c>
      <c r="O11" s="649">
        <v>0</v>
      </c>
      <c r="P11" s="649">
        <v>0</v>
      </c>
      <c r="Q11" s="649">
        <v>0</v>
      </c>
      <c r="R11" s="650">
        <v>0</v>
      </c>
      <c r="S11" s="651">
        <v>0</v>
      </c>
    </row>
    <row r="12" spans="1:19" s="154" customFormat="1">
      <c r="A12" s="115">
        <v>5</v>
      </c>
      <c r="B12" s="170" t="s">
        <v>220</v>
      </c>
      <c r="C12" s="649">
        <v>0</v>
      </c>
      <c r="D12" s="649">
        <v>0</v>
      </c>
      <c r="E12" s="649">
        <v>0</v>
      </c>
      <c r="F12" s="649">
        <v>0</v>
      </c>
      <c r="G12" s="649">
        <v>0</v>
      </c>
      <c r="H12" s="649">
        <v>0</v>
      </c>
      <c r="I12" s="649">
        <v>0</v>
      </c>
      <c r="J12" s="649">
        <v>0</v>
      </c>
      <c r="K12" s="649">
        <v>0</v>
      </c>
      <c r="L12" s="649">
        <v>0</v>
      </c>
      <c r="M12" s="649">
        <v>0</v>
      </c>
      <c r="N12" s="649">
        <v>0</v>
      </c>
      <c r="O12" s="649">
        <v>0</v>
      </c>
      <c r="P12" s="649">
        <v>0</v>
      </c>
      <c r="Q12" s="649">
        <v>0</v>
      </c>
      <c r="R12" s="650">
        <v>0</v>
      </c>
      <c r="S12" s="651">
        <v>0</v>
      </c>
    </row>
    <row r="13" spans="1:19" s="154" customFormat="1">
      <c r="A13" s="115">
        <v>6</v>
      </c>
      <c r="B13" s="170" t="s">
        <v>221</v>
      </c>
      <c r="C13" s="649">
        <v>0</v>
      </c>
      <c r="D13" s="649">
        <v>0</v>
      </c>
      <c r="E13" s="649">
        <v>2187442332.3819647</v>
      </c>
      <c r="F13" s="649">
        <v>3697317.6551999999</v>
      </c>
      <c r="G13" s="649">
        <v>0</v>
      </c>
      <c r="H13" s="649">
        <v>0</v>
      </c>
      <c r="I13" s="649">
        <v>47723776.727215007</v>
      </c>
      <c r="J13" s="649">
        <v>234649630.28300002</v>
      </c>
      <c r="K13" s="649">
        <v>0</v>
      </c>
      <c r="L13" s="649">
        <v>0</v>
      </c>
      <c r="M13" s="649">
        <v>10444791.580820004</v>
      </c>
      <c r="N13" s="649">
        <v>84582706.155140013</v>
      </c>
      <c r="O13" s="649">
        <v>0</v>
      </c>
      <c r="P13" s="649">
        <v>0</v>
      </c>
      <c r="Q13" s="649">
        <v>0</v>
      </c>
      <c r="R13" s="650">
        <v>0</v>
      </c>
      <c r="S13" s="651">
        <v>674442131.24850047</v>
      </c>
    </row>
    <row r="14" spans="1:19" s="154" customFormat="1">
      <c r="A14" s="115">
        <v>7</v>
      </c>
      <c r="B14" s="170" t="s">
        <v>73</v>
      </c>
      <c r="C14" s="649">
        <v>0</v>
      </c>
      <c r="D14" s="649">
        <v>0</v>
      </c>
      <c r="E14" s="649">
        <v>0</v>
      </c>
      <c r="F14" s="649">
        <v>0</v>
      </c>
      <c r="G14" s="649">
        <v>0</v>
      </c>
      <c r="H14" s="649">
        <v>0</v>
      </c>
      <c r="I14" s="649">
        <v>0</v>
      </c>
      <c r="J14" s="649">
        <v>0</v>
      </c>
      <c r="K14" s="649">
        <v>0</v>
      </c>
      <c r="L14" s="649">
        <v>0</v>
      </c>
      <c r="M14" s="649">
        <v>6201551203.0907812</v>
      </c>
      <c r="N14" s="649">
        <v>931935260.91219997</v>
      </c>
      <c r="O14" s="649">
        <v>0</v>
      </c>
      <c r="P14" s="649">
        <v>0</v>
      </c>
      <c r="Q14" s="649">
        <v>0</v>
      </c>
      <c r="R14" s="650">
        <v>0</v>
      </c>
      <c r="S14" s="651">
        <v>7133486464.0029812</v>
      </c>
    </row>
    <row r="15" spans="1:19" s="154" customFormat="1">
      <c r="A15" s="115">
        <v>8</v>
      </c>
      <c r="B15" s="170" t="s">
        <v>74</v>
      </c>
      <c r="C15" s="649">
        <v>0</v>
      </c>
      <c r="D15" s="649">
        <v>0</v>
      </c>
      <c r="E15" s="649">
        <v>0</v>
      </c>
      <c r="F15" s="649">
        <v>0</v>
      </c>
      <c r="G15" s="649">
        <v>0</v>
      </c>
      <c r="H15" s="649">
        <v>0</v>
      </c>
      <c r="I15" s="649">
        <v>0</v>
      </c>
      <c r="J15" s="649">
        <v>0</v>
      </c>
      <c r="K15" s="649">
        <v>4805644333.2600002</v>
      </c>
      <c r="L15" s="649">
        <v>115415893.16249998</v>
      </c>
      <c r="M15" s="649">
        <v>0</v>
      </c>
      <c r="N15" s="649">
        <v>0</v>
      </c>
      <c r="O15" s="649">
        <v>0</v>
      </c>
      <c r="P15" s="649">
        <v>0</v>
      </c>
      <c r="Q15" s="649">
        <v>0</v>
      </c>
      <c r="R15" s="650">
        <v>0</v>
      </c>
      <c r="S15" s="651">
        <v>3690795169.8168755</v>
      </c>
    </row>
    <row r="16" spans="1:19" s="154" customFormat="1">
      <c r="A16" s="115">
        <v>9</v>
      </c>
      <c r="B16" s="170" t="s">
        <v>75</v>
      </c>
      <c r="C16" s="649">
        <v>0</v>
      </c>
      <c r="D16" s="649">
        <v>0</v>
      </c>
      <c r="E16" s="649">
        <v>0</v>
      </c>
      <c r="F16" s="649">
        <v>0</v>
      </c>
      <c r="G16" s="649">
        <v>3477356108.2100015</v>
      </c>
      <c r="H16" s="649">
        <v>19278959.946200002</v>
      </c>
      <c r="I16" s="649">
        <v>0</v>
      </c>
      <c r="J16" s="649">
        <v>0</v>
      </c>
      <c r="K16" s="649">
        <v>0</v>
      </c>
      <c r="L16" s="649">
        <v>0</v>
      </c>
      <c r="M16" s="649">
        <v>0</v>
      </c>
      <c r="N16" s="649">
        <v>0</v>
      </c>
      <c r="O16" s="649">
        <v>0</v>
      </c>
      <c r="P16" s="649">
        <v>0</v>
      </c>
      <c r="Q16" s="649">
        <v>0</v>
      </c>
      <c r="R16" s="650">
        <v>0</v>
      </c>
      <c r="S16" s="651">
        <v>1223822273.8546703</v>
      </c>
    </row>
    <row r="17" spans="1:19" s="154" customFormat="1">
      <c r="A17" s="115">
        <v>10</v>
      </c>
      <c r="B17" s="170" t="s">
        <v>69</v>
      </c>
      <c r="C17" s="649">
        <v>0</v>
      </c>
      <c r="D17" s="649">
        <v>0</v>
      </c>
      <c r="E17" s="649">
        <v>0</v>
      </c>
      <c r="F17" s="649">
        <v>0</v>
      </c>
      <c r="G17" s="649">
        <v>0</v>
      </c>
      <c r="H17" s="649">
        <v>0</v>
      </c>
      <c r="I17" s="649">
        <v>18132594.040000003</v>
      </c>
      <c r="J17" s="649">
        <v>140000</v>
      </c>
      <c r="K17" s="649">
        <v>0</v>
      </c>
      <c r="L17" s="649">
        <v>0</v>
      </c>
      <c r="M17" s="649">
        <v>91897273.669999987</v>
      </c>
      <c r="N17" s="649">
        <v>965572.37840000005</v>
      </c>
      <c r="O17" s="649">
        <v>6102816.1500000013</v>
      </c>
      <c r="P17" s="649">
        <v>10583.098499999998</v>
      </c>
      <c r="Q17" s="649">
        <v>0</v>
      </c>
      <c r="R17" s="650">
        <v>0</v>
      </c>
      <c r="S17" s="651">
        <v>111169241.94114998</v>
      </c>
    </row>
    <row r="18" spans="1:19" s="154" customFormat="1">
      <c r="A18" s="115">
        <v>11</v>
      </c>
      <c r="B18" s="170" t="s">
        <v>70</v>
      </c>
      <c r="C18" s="649">
        <v>0</v>
      </c>
      <c r="D18" s="649">
        <v>0</v>
      </c>
      <c r="E18" s="649">
        <v>0</v>
      </c>
      <c r="F18" s="649">
        <v>0</v>
      </c>
      <c r="G18" s="649">
        <v>0</v>
      </c>
      <c r="H18" s="649">
        <v>0</v>
      </c>
      <c r="I18" s="649">
        <v>0</v>
      </c>
      <c r="J18" s="649">
        <v>0</v>
      </c>
      <c r="K18" s="649">
        <v>0</v>
      </c>
      <c r="L18" s="649">
        <v>0</v>
      </c>
      <c r="M18" s="649">
        <v>753918290.71000004</v>
      </c>
      <c r="N18" s="649">
        <v>0</v>
      </c>
      <c r="O18" s="649">
        <v>338958684.47999996</v>
      </c>
      <c r="P18" s="649">
        <v>0</v>
      </c>
      <c r="Q18" s="649">
        <v>9593082.2370999996</v>
      </c>
      <c r="R18" s="650">
        <v>0</v>
      </c>
      <c r="S18" s="651">
        <v>1286339023.0227499</v>
      </c>
    </row>
    <row r="19" spans="1:19" s="154" customFormat="1">
      <c r="A19" s="115">
        <v>12</v>
      </c>
      <c r="B19" s="170" t="s">
        <v>71</v>
      </c>
      <c r="C19" s="649">
        <v>0</v>
      </c>
      <c r="D19" s="649">
        <v>0</v>
      </c>
      <c r="E19" s="649">
        <v>0</v>
      </c>
      <c r="F19" s="649">
        <v>0</v>
      </c>
      <c r="G19" s="649">
        <v>0</v>
      </c>
      <c r="H19" s="649">
        <v>0</v>
      </c>
      <c r="I19" s="649">
        <v>0</v>
      </c>
      <c r="J19" s="649">
        <v>0</v>
      </c>
      <c r="K19" s="649">
        <v>0</v>
      </c>
      <c r="L19" s="649">
        <v>0</v>
      </c>
      <c r="M19" s="649">
        <v>0</v>
      </c>
      <c r="N19" s="649">
        <v>0</v>
      </c>
      <c r="O19" s="649">
        <v>0</v>
      </c>
      <c r="P19" s="649">
        <v>0</v>
      </c>
      <c r="Q19" s="649">
        <v>0</v>
      </c>
      <c r="R19" s="650">
        <v>0</v>
      </c>
      <c r="S19" s="651">
        <v>0</v>
      </c>
    </row>
    <row r="20" spans="1:19" s="154" customFormat="1">
      <c r="A20" s="115">
        <v>13</v>
      </c>
      <c r="B20" s="170" t="s">
        <v>72</v>
      </c>
      <c r="C20" s="649">
        <v>0</v>
      </c>
      <c r="D20" s="649">
        <v>0</v>
      </c>
      <c r="E20" s="649">
        <v>0</v>
      </c>
      <c r="F20" s="649">
        <v>0</v>
      </c>
      <c r="G20" s="649">
        <v>0</v>
      </c>
      <c r="H20" s="649">
        <v>0</v>
      </c>
      <c r="I20" s="649">
        <v>0</v>
      </c>
      <c r="J20" s="649">
        <v>0</v>
      </c>
      <c r="K20" s="649">
        <v>0</v>
      </c>
      <c r="L20" s="649">
        <v>0</v>
      </c>
      <c r="M20" s="649">
        <v>0</v>
      </c>
      <c r="N20" s="649">
        <v>0</v>
      </c>
      <c r="O20" s="649">
        <v>0</v>
      </c>
      <c r="P20" s="649">
        <v>0</v>
      </c>
      <c r="Q20" s="649">
        <v>0</v>
      </c>
      <c r="R20" s="650">
        <v>0</v>
      </c>
      <c r="S20" s="651">
        <v>0</v>
      </c>
    </row>
    <row r="21" spans="1:19" s="154" customFormat="1">
      <c r="A21" s="115">
        <v>14</v>
      </c>
      <c r="B21" s="170" t="s">
        <v>248</v>
      </c>
      <c r="C21" s="649">
        <v>1115538974.8104</v>
      </c>
      <c r="D21" s="649">
        <v>0</v>
      </c>
      <c r="E21" s="649">
        <v>0</v>
      </c>
      <c r="F21" s="649">
        <v>0</v>
      </c>
      <c r="G21" s="649">
        <v>0</v>
      </c>
      <c r="H21" s="649">
        <v>0</v>
      </c>
      <c r="I21" s="649">
        <v>0</v>
      </c>
      <c r="J21" s="649">
        <v>0</v>
      </c>
      <c r="K21" s="649">
        <v>0</v>
      </c>
      <c r="L21" s="649">
        <v>0</v>
      </c>
      <c r="M21" s="649">
        <v>3059255682.8287191</v>
      </c>
      <c r="N21" s="649">
        <v>72150773.089860097</v>
      </c>
      <c r="O21" s="649">
        <v>0</v>
      </c>
      <c r="P21" s="649">
        <v>0</v>
      </c>
      <c r="Q21" s="649">
        <v>27529677.6118</v>
      </c>
      <c r="R21" s="650">
        <v>0</v>
      </c>
      <c r="S21" s="651">
        <v>3200230649.9480791</v>
      </c>
    </row>
    <row r="22" spans="1:19" ht="13.5" thickBot="1">
      <c r="A22" s="99"/>
      <c r="B22" s="156" t="s">
        <v>68</v>
      </c>
      <c r="C22" s="652">
        <v>4375951177.3542595</v>
      </c>
      <c r="D22" s="652">
        <v>0</v>
      </c>
      <c r="E22" s="652">
        <v>2222312627.3690448</v>
      </c>
      <c r="F22" s="652">
        <v>3697317.6551999999</v>
      </c>
      <c r="G22" s="652">
        <v>3477356108.2100015</v>
      </c>
      <c r="H22" s="652">
        <v>19278959.946200002</v>
      </c>
      <c r="I22" s="652">
        <v>65856370.767215014</v>
      </c>
      <c r="J22" s="652">
        <v>234789630.28300002</v>
      </c>
      <c r="K22" s="652">
        <v>4805644333.2600002</v>
      </c>
      <c r="L22" s="652">
        <v>115415893.16249998</v>
      </c>
      <c r="M22" s="652">
        <v>12175108772.496822</v>
      </c>
      <c r="N22" s="652">
        <v>1089634312.5356002</v>
      </c>
      <c r="O22" s="652">
        <v>345061500.62999994</v>
      </c>
      <c r="P22" s="652">
        <v>10583.098499999998</v>
      </c>
      <c r="Q22" s="652">
        <v>37122759.848899998</v>
      </c>
      <c r="R22" s="652">
        <v>0</v>
      </c>
      <c r="S22" s="653">
        <v>19385300543.448921</v>
      </c>
    </row>
    <row r="25" spans="1:19">
      <c r="C25" s="700"/>
      <c r="D25" s="700"/>
      <c r="E25" s="700"/>
      <c r="F25" s="700"/>
      <c r="G25" s="700"/>
      <c r="H25" s="700"/>
      <c r="I25" s="700"/>
      <c r="J25" s="700"/>
      <c r="K25" s="700"/>
      <c r="L25" s="700"/>
      <c r="M25" s="700"/>
      <c r="N25" s="700"/>
      <c r="O25" s="700"/>
      <c r="P25" s="700"/>
      <c r="Q25" s="700"/>
      <c r="R25" s="700"/>
      <c r="S25" s="700"/>
    </row>
    <row r="26" spans="1:19">
      <c r="C26" s="700"/>
      <c r="D26" s="700"/>
      <c r="E26" s="700"/>
      <c r="F26" s="700"/>
      <c r="G26" s="700"/>
      <c r="H26" s="700"/>
      <c r="I26" s="700"/>
      <c r="J26" s="700"/>
      <c r="K26" s="700"/>
      <c r="L26" s="700"/>
      <c r="M26" s="700"/>
      <c r="N26" s="700"/>
      <c r="O26" s="700"/>
      <c r="P26" s="700"/>
      <c r="Q26" s="700"/>
      <c r="R26" s="700"/>
      <c r="S26" s="700"/>
    </row>
    <row r="27" spans="1:19">
      <c r="C27" s="700"/>
      <c r="D27" s="700"/>
      <c r="E27" s="700"/>
      <c r="F27" s="700"/>
      <c r="G27" s="700"/>
      <c r="H27" s="700"/>
      <c r="I27" s="700"/>
      <c r="J27" s="700"/>
      <c r="K27" s="700"/>
      <c r="L27" s="700"/>
      <c r="M27" s="700"/>
      <c r="N27" s="700"/>
      <c r="O27" s="700"/>
      <c r="P27" s="700"/>
      <c r="Q27" s="700"/>
      <c r="R27" s="700"/>
      <c r="S27" s="700"/>
    </row>
    <row r="28" spans="1:19">
      <c r="C28" s="700"/>
      <c r="D28" s="700"/>
      <c r="E28" s="700"/>
      <c r="F28" s="700"/>
      <c r="G28" s="700"/>
      <c r="H28" s="700"/>
      <c r="I28" s="700"/>
      <c r="J28" s="700"/>
      <c r="K28" s="700"/>
      <c r="L28" s="700"/>
      <c r="M28" s="700"/>
      <c r="N28" s="700"/>
      <c r="O28" s="700"/>
      <c r="P28" s="700"/>
      <c r="Q28" s="700"/>
      <c r="R28" s="700"/>
      <c r="S28" s="700"/>
    </row>
    <row r="29" spans="1:19">
      <c r="C29" s="700"/>
      <c r="D29" s="700"/>
      <c r="E29" s="700"/>
      <c r="F29" s="700"/>
      <c r="G29" s="700"/>
      <c r="H29" s="700"/>
      <c r="I29" s="700"/>
      <c r="J29" s="700"/>
      <c r="K29" s="700"/>
      <c r="L29" s="700"/>
      <c r="M29" s="700"/>
      <c r="N29" s="700"/>
      <c r="O29" s="700"/>
      <c r="P29" s="700"/>
      <c r="Q29" s="700"/>
      <c r="R29" s="700"/>
      <c r="S29" s="700"/>
    </row>
    <row r="30" spans="1:19">
      <c r="C30" s="700"/>
      <c r="D30" s="700"/>
      <c r="E30" s="700"/>
      <c r="F30" s="700"/>
      <c r="G30" s="700"/>
      <c r="H30" s="700"/>
      <c r="I30" s="700"/>
      <c r="J30" s="700"/>
      <c r="K30" s="700"/>
      <c r="L30" s="700"/>
      <c r="M30" s="700"/>
      <c r="N30" s="700"/>
      <c r="O30" s="700"/>
      <c r="P30" s="700"/>
      <c r="Q30" s="700"/>
      <c r="R30" s="700"/>
      <c r="S30" s="700"/>
    </row>
    <row r="31" spans="1:19">
      <c r="C31" s="700"/>
      <c r="D31" s="700"/>
      <c r="E31" s="700"/>
      <c r="F31" s="700"/>
      <c r="G31" s="700"/>
      <c r="H31" s="700"/>
      <c r="I31" s="700"/>
      <c r="J31" s="700"/>
      <c r="K31" s="700"/>
      <c r="L31" s="700"/>
      <c r="M31" s="700"/>
      <c r="N31" s="700"/>
      <c r="O31" s="700"/>
      <c r="P31" s="700"/>
      <c r="Q31" s="700"/>
      <c r="R31" s="700"/>
      <c r="S31" s="700"/>
    </row>
    <row r="32" spans="1:19">
      <c r="C32" s="700"/>
      <c r="D32" s="700"/>
      <c r="E32" s="700"/>
      <c r="F32" s="700"/>
      <c r="G32" s="700"/>
      <c r="H32" s="700"/>
      <c r="I32" s="700"/>
      <c r="J32" s="700"/>
      <c r="K32" s="700"/>
      <c r="L32" s="700"/>
      <c r="M32" s="700"/>
      <c r="N32" s="700"/>
      <c r="O32" s="700"/>
      <c r="P32" s="700"/>
      <c r="Q32" s="700"/>
      <c r="R32" s="700"/>
      <c r="S32" s="700"/>
    </row>
    <row r="33" spans="3:19">
      <c r="C33" s="700"/>
      <c r="D33" s="700"/>
      <c r="E33" s="700"/>
      <c r="F33" s="700"/>
      <c r="G33" s="700"/>
      <c r="H33" s="700"/>
      <c r="I33" s="700"/>
      <c r="J33" s="700"/>
      <c r="K33" s="700"/>
      <c r="L33" s="700"/>
      <c r="M33" s="700"/>
      <c r="N33" s="700"/>
      <c r="O33" s="700"/>
      <c r="P33" s="700"/>
      <c r="Q33" s="700"/>
      <c r="R33" s="700"/>
      <c r="S33" s="700"/>
    </row>
    <row r="34" spans="3:19">
      <c r="C34" s="700"/>
      <c r="D34" s="700"/>
      <c r="E34" s="700"/>
      <c r="F34" s="700"/>
      <c r="G34" s="700"/>
      <c r="H34" s="700"/>
      <c r="I34" s="700"/>
      <c r="J34" s="700"/>
      <c r="K34" s="700"/>
      <c r="L34" s="700"/>
      <c r="M34" s="700"/>
      <c r="N34" s="700"/>
      <c r="O34" s="700"/>
      <c r="P34" s="700"/>
      <c r="Q34" s="700"/>
      <c r="R34" s="700"/>
      <c r="S34" s="700"/>
    </row>
    <row r="35" spans="3:19">
      <c r="C35" s="700"/>
      <c r="D35" s="700"/>
      <c r="E35" s="700"/>
      <c r="F35" s="700"/>
      <c r="G35" s="700"/>
      <c r="H35" s="700"/>
      <c r="I35" s="700"/>
      <c r="J35" s="700"/>
      <c r="K35" s="700"/>
      <c r="L35" s="700"/>
      <c r="M35" s="700"/>
      <c r="N35" s="700"/>
      <c r="O35" s="700"/>
      <c r="P35" s="700"/>
      <c r="Q35" s="700"/>
      <c r="R35" s="700"/>
      <c r="S35" s="700"/>
    </row>
    <row r="36" spans="3:19">
      <c r="C36" s="700"/>
      <c r="D36" s="700"/>
      <c r="E36" s="700"/>
      <c r="F36" s="700"/>
      <c r="G36" s="700"/>
      <c r="H36" s="700"/>
      <c r="I36" s="700"/>
      <c r="J36" s="700"/>
      <c r="K36" s="700"/>
      <c r="L36" s="700"/>
      <c r="M36" s="700"/>
      <c r="N36" s="700"/>
      <c r="O36" s="700"/>
      <c r="P36" s="700"/>
      <c r="Q36" s="700"/>
      <c r="R36" s="700"/>
      <c r="S36" s="700"/>
    </row>
    <row r="37" spans="3:19">
      <c r="C37" s="700"/>
      <c r="D37" s="700"/>
      <c r="E37" s="700"/>
      <c r="F37" s="700"/>
      <c r="G37" s="700"/>
      <c r="H37" s="700"/>
      <c r="I37" s="700"/>
      <c r="J37" s="700"/>
      <c r="K37" s="700"/>
      <c r="L37" s="700"/>
      <c r="M37" s="700"/>
      <c r="N37" s="700"/>
      <c r="O37" s="700"/>
      <c r="P37" s="700"/>
      <c r="Q37" s="700"/>
      <c r="R37" s="700"/>
      <c r="S37" s="700"/>
    </row>
    <row r="38" spans="3:19">
      <c r="C38" s="700"/>
      <c r="D38" s="700"/>
      <c r="E38" s="700"/>
      <c r="F38" s="700"/>
      <c r="G38" s="700"/>
      <c r="H38" s="700"/>
      <c r="I38" s="700"/>
      <c r="J38" s="700"/>
      <c r="K38" s="700"/>
      <c r="L38" s="700"/>
      <c r="M38" s="700"/>
      <c r="N38" s="700"/>
      <c r="O38" s="700"/>
      <c r="P38" s="700"/>
      <c r="Q38" s="700"/>
      <c r="R38" s="700"/>
      <c r="S38" s="700"/>
    </row>
    <row r="39" spans="3:19">
      <c r="C39" s="700"/>
      <c r="D39" s="700"/>
      <c r="E39" s="700"/>
      <c r="F39" s="700"/>
      <c r="G39" s="700"/>
      <c r="H39" s="700"/>
      <c r="I39" s="700"/>
      <c r="J39" s="700"/>
      <c r="K39" s="700"/>
      <c r="L39" s="700"/>
      <c r="M39" s="700"/>
      <c r="N39" s="700"/>
      <c r="O39" s="700"/>
      <c r="P39" s="700"/>
      <c r="Q39" s="700"/>
      <c r="R39" s="700"/>
      <c r="S39" s="700"/>
    </row>
    <row r="40" spans="3:19">
      <c r="C40" s="301"/>
    </row>
    <row r="41" spans="3:19">
      <c r="C41" s="301"/>
    </row>
    <row r="42" spans="3:19">
      <c r="C42" s="301"/>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37"/>
  <sheetViews>
    <sheetView zoomScale="85" zoomScaleNormal="85" workbookViewId="0">
      <pane xSplit="2" ySplit="6" topLeftCell="C7" activePane="bottomRight" state="frozen"/>
      <selection pane="topRight"/>
      <selection pane="bottomLeft"/>
      <selection pane="bottomRight"/>
    </sheetView>
  </sheetViews>
  <sheetFormatPr defaultColWidth="9.140625" defaultRowHeight="12.75"/>
  <cols>
    <col min="1" max="1" width="10.5703125" style="2" bestFit="1" customWidth="1"/>
    <col min="2" max="2" width="101.140625" style="2" bestFit="1" customWidth="1"/>
    <col min="3" max="3" width="17" style="2" bestFit="1" customWidth="1"/>
    <col min="4" max="4" width="19.42578125" style="2" bestFit="1" customWidth="1"/>
    <col min="5" max="5" width="30.5703125" style="2" bestFit="1" customWidth="1"/>
    <col min="6" max="6" width="29.140625" style="2" customWidth="1"/>
    <col min="7" max="7" width="28.5703125" style="2" customWidth="1"/>
    <col min="8" max="8" width="22.42578125" style="2" customWidth="1"/>
    <col min="9" max="9" width="16.42578125" style="2" customWidth="1"/>
    <col min="10" max="10" width="14.5703125" style="2" customWidth="1"/>
    <col min="11" max="11" width="15.5703125" style="2" customWidth="1"/>
    <col min="12" max="12" width="13.42578125" style="2" customWidth="1"/>
    <col min="13" max="13" width="20.85546875" style="2" customWidth="1"/>
    <col min="14" max="14" width="19.42578125" style="2" customWidth="1"/>
    <col min="15" max="15" width="18.42578125" style="2" customWidth="1"/>
    <col min="16" max="16" width="19" style="2" customWidth="1"/>
    <col min="17" max="17" width="20.425781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1"/>
  </cols>
  <sheetData>
    <row r="1" spans="1:22" s="725" customFormat="1">
      <c r="A1" s="714" t="s">
        <v>188</v>
      </c>
      <c r="B1" s="714" t="str">
        <f>Info!C2</f>
        <v>სს თიბისი ბანკი</v>
      </c>
      <c r="C1" s="714"/>
      <c r="D1" s="714"/>
      <c r="E1" s="714"/>
      <c r="F1" s="714"/>
      <c r="G1" s="714"/>
      <c r="H1" s="714"/>
      <c r="I1" s="714"/>
      <c r="J1" s="714"/>
      <c r="K1" s="714"/>
      <c r="L1" s="714"/>
      <c r="M1" s="714"/>
      <c r="N1" s="714"/>
      <c r="O1" s="714"/>
      <c r="P1" s="714"/>
      <c r="Q1" s="714"/>
      <c r="R1" s="714"/>
      <c r="S1" s="714"/>
      <c r="T1" s="714"/>
      <c r="U1" s="714"/>
      <c r="V1" s="714"/>
    </row>
    <row r="2" spans="1:22" s="725" customFormat="1">
      <c r="A2" s="714" t="s">
        <v>189</v>
      </c>
      <c r="B2" s="693">
        <f>'1. key ratios'!B2</f>
        <v>44926</v>
      </c>
      <c r="C2" s="714"/>
      <c r="D2" s="714"/>
      <c r="E2" s="714"/>
      <c r="F2" s="714"/>
      <c r="G2" s="714"/>
      <c r="H2" s="714"/>
      <c r="I2" s="714"/>
      <c r="J2" s="714"/>
      <c r="K2" s="714"/>
      <c r="L2" s="714"/>
      <c r="M2" s="714"/>
      <c r="N2" s="714"/>
      <c r="O2" s="714"/>
      <c r="P2" s="714"/>
      <c r="Q2" s="714"/>
      <c r="R2" s="714"/>
      <c r="S2" s="714"/>
      <c r="T2" s="714"/>
      <c r="U2" s="714"/>
      <c r="V2" s="714"/>
    </row>
    <row r="4" spans="1:22" ht="27.75" thickBot="1">
      <c r="A4" s="2" t="s">
        <v>415</v>
      </c>
      <c r="B4" s="274" t="s">
        <v>457</v>
      </c>
      <c r="V4" s="196" t="s">
        <v>93</v>
      </c>
    </row>
    <row r="5" spans="1:22">
      <c r="A5" s="97"/>
      <c r="B5" s="98"/>
      <c r="C5" s="800" t="s">
        <v>198</v>
      </c>
      <c r="D5" s="801"/>
      <c r="E5" s="801"/>
      <c r="F5" s="801"/>
      <c r="G5" s="801"/>
      <c r="H5" s="801"/>
      <c r="I5" s="801"/>
      <c r="J5" s="801"/>
      <c r="K5" s="801"/>
      <c r="L5" s="802"/>
      <c r="M5" s="800" t="s">
        <v>199</v>
      </c>
      <c r="N5" s="801"/>
      <c r="O5" s="801"/>
      <c r="P5" s="801"/>
      <c r="Q5" s="801"/>
      <c r="R5" s="801"/>
      <c r="S5" s="802"/>
      <c r="T5" s="805" t="s">
        <v>455</v>
      </c>
      <c r="U5" s="805" t="s">
        <v>454</v>
      </c>
      <c r="V5" s="803" t="s">
        <v>200</v>
      </c>
    </row>
    <row r="6" spans="1:22" s="65" customFormat="1" ht="127.5">
      <c r="A6" s="113"/>
      <c r="B6" s="172"/>
      <c r="C6" s="95" t="s">
        <v>201</v>
      </c>
      <c r="D6" s="94" t="s">
        <v>202</v>
      </c>
      <c r="E6" s="91" t="s">
        <v>203</v>
      </c>
      <c r="F6" s="275" t="s">
        <v>449</v>
      </c>
      <c r="G6" s="94" t="s">
        <v>204</v>
      </c>
      <c r="H6" s="94" t="s">
        <v>205</v>
      </c>
      <c r="I6" s="94" t="s">
        <v>206</v>
      </c>
      <c r="J6" s="94" t="s">
        <v>247</v>
      </c>
      <c r="K6" s="94" t="s">
        <v>207</v>
      </c>
      <c r="L6" s="96" t="s">
        <v>208</v>
      </c>
      <c r="M6" s="95" t="s">
        <v>209</v>
      </c>
      <c r="N6" s="94" t="s">
        <v>210</v>
      </c>
      <c r="O6" s="94" t="s">
        <v>211</v>
      </c>
      <c r="P6" s="94" t="s">
        <v>212</v>
      </c>
      <c r="Q6" s="94" t="s">
        <v>213</v>
      </c>
      <c r="R6" s="94" t="s">
        <v>214</v>
      </c>
      <c r="S6" s="96" t="s">
        <v>215</v>
      </c>
      <c r="T6" s="806"/>
      <c r="U6" s="806"/>
      <c r="V6" s="804"/>
    </row>
    <row r="7" spans="1:22" s="154" customFormat="1">
      <c r="A7" s="155">
        <v>1</v>
      </c>
      <c r="B7" s="153" t="s">
        <v>216</v>
      </c>
      <c r="C7" s="654">
        <v>0</v>
      </c>
      <c r="D7" s="649">
        <v>0</v>
      </c>
      <c r="E7" s="649">
        <v>0</v>
      </c>
      <c r="F7" s="649">
        <v>0</v>
      </c>
      <c r="G7" s="649">
        <v>0</v>
      </c>
      <c r="H7" s="649">
        <v>0</v>
      </c>
      <c r="I7" s="649">
        <v>0</v>
      </c>
      <c r="J7" s="649">
        <v>0</v>
      </c>
      <c r="K7" s="649">
        <v>0</v>
      </c>
      <c r="L7" s="651">
        <v>0</v>
      </c>
      <c r="M7" s="654">
        <v>0</v>
      </c>
      <c r="N7" s="649">
        <v>0</v>
      </c>
      <c r="O7" s="649">
        <v>0</v>
      </c>
      <c r="P7" s="649">
        <v>0</v>
      </c>
      <c r="Q7" s="649">
        <v>0</v>
      </c>
      <c r="R7" s="649">
        <v>0</v>
      </c>
      <c r="S7" s="651">
        <v>0</v>
      </c>
      <c r="T7" s="655">
        <v>0</v>
      </c>
      <c r="U7" s="656">
        <v>0</v>
      </c>
      <c r="V7" s="261">
        <v>0</v>
      </c>
    </row>
    <row r="8" spans="1:22" s="154" customFormat="1">
      <c r="A8" s="155">
        <v>2</v>
      </c>
      <c r="B8" s="153" t="s">
        <v>217</v>
      </c>
      <c r="C8" s="654">
        <v>0</v>
      </c>
      <c r="D8" s="649">
        <v>0</v>
      </c>
      <c r="E8" s="649">
        <v>0</v>
      </c>
      <c r="F8" s="649">
        <v>0</v>
      </c>
      <c r="G8" s="649">
        <v>0</v>
      </c>
      <c r="H8" s="649">
        <v>0</v>
      </c>
      <c r="I8" s="649">
        <v>0</v>
      </c>
      <c r="J8" s="649">
        <v>0</v>
      </c>
      <c r="K8" s="649">
        <v>0</v>
      </c>
      <c r="L8" s="651">
        <v>0</v>
      </c>
      <c r="M8" s="654">
        <v>0</v>
      </c>
      <c r="N8" s="649">
        <v>0</v>
      </c>
      <c r="O8" s="649">
        <v>0</v>
      </c>
      <c r="P8" s="649">
        <v>0</v>
      </c>
      <c r="Q8" s="649">
        <v>0</v>
      </c>
      <c r="R8" s="649">
        <v>0</v>
      </c>
      <c r="S8" s="651">
        <v>0</v>
      </c>
      <c r="T8" s="656">
        <v>0</v>
      </c>
      <c r="U8" s="656">
        <v>0</v>
      </c>
      <c r="V8" s="261">
        <v>0</v>
      </c>
    </row>
    <row r="9" spans="1:22" s="154" customFormat="1">
      <c r="A9" s="155">
        <v>3</v>
      </c>
      <c r="B9" s="153" t="s">
        <v>218</v>
      </c>
      <c r="C9" s="654">
        <v>0</v>
      </c>
      <c r="D9" s="649">
        <v>0</v>
      </c>
      <c r="E9" s="649">
        <v>0</v>
      </c>
      <c r="F9" s="649">
        <v>0</v>
      </c>
      <c r="G9" s="649">
        <v>0</v>
      </c>
      <c r="H9" s="649">
        <v>0</v>
      </c>
      <c r="I9" s="649">
        <v>0</v>
      </c>
      <c r="J9" s="649">
        <v>0</v>
      </c>
      <c r="K9" s="649">
        <v>0</v>
      </c>
      <c r="L9" s="651">
        <v>0</v>
      </c>
      <c r="M9" s="654">
        <v>0</v>
      </c>
      <c r="N9" s="649">
        <v>0</v>
      </c>
      <c r="O9" s="649">
        <v>0</v>
      </c>
      <c r="P9" s="649">
        <v>0</v>
      </c>
      <c r="Q9" s="649">
        <v>0</v>
      </c>
      <c r="R9" s="649">
        <v>0</v>
      </c>
      <c r="S9" s="651">
        <v>0</v>
      </c>
      <c r="T9" s="656">
        <v>0</v>
      </c>
      <c r="U9" s="656">
        <v>0</v>
      </c>
      <c r="V9" s="261">
        <v>0</v>
      </c>
    </row>
    <row r="10" spans="1:22" s="154" customFormat="1">
      <c r="A10" s="155">
        <v>4</v>
      </c>
      <c r="B10" s="153" t="s">
        <v>219</v>
      </c>
      <c r="C10" s="654">
        <v>0</v>
      </c>
      <c r="D10" s="649">
        <v>0</v>
      </c>
      <c r="E10" s="649">
        <v>0</v>
      </c>
      <c r="F10" s="649">
        <v>0</v>
      </c>
      <c r="G10" s="649">
        <v>0</v>
      </c>
      <c r="H10" s="649">
        <v>0</v>
      </c>
      <c r="I10" s="649">
        <v>0</v>
      </c>
      <c r="J10" s="649">
        <v>0</v>
      </c>
      <c r="K10" s="649">
        <v>0</v>
      </c>
      <c r="L10" s="651">
        <v>0</v>
      </c>
      <c r="M10" s="654">
        <v>0</v>
      </c>
      <c r="N10" s="649">
        <v>0</v>
      </c>
      <c r="O10" s="649">
        <v>0</v>
      </c>
      <c r="P10" s="649">
        <v>0</v>
      </c>
      <c r="Q10" s="649">
        <v>0</v>
      </c>
      <c r="R10" s="649">
        <v>0</v>
      </c>
      <c r="S10" s="651">
        <v>0</v>
      </c>
      <c r="T10" s="656">
        <v>0</v>
      </c>
      <c r="U10" s="656">
        <v>0</v>
      </c>
      <c r="V10" s="261">
        <v>0</v>
      </c>
    </row>
    <row r="11" spans="1:22" s="154" customFormat="1">
      <c r="A11" s="155">
        <v>5</v>
      </c>
      <c r="B11" s="153" t="s">
        <v>220</v>
      </c>
      <c r="C11" s="654">
        <v>0</v>
      </c>
      <c r="D11" s="649">
        <v>0</v>
      </c>
      <c r="E11" s="649">
        <v>0</v>
      </c>
      <c r="F11" s="649">
        <v>0</v>
      </c>
      <c r="G11" s="649">
        <v>0</v>
      </c>
      <c r="H11" s="649">
        <v>0</v>
      </c>
      <c r="I11" s="649">
        <v>0</v>
      </c>
      <c r="J11" s="649">
        <v>0</v>
      </c>
      <c r="K11" s="649">
        <v>0</v>
      </c>
      <c r="L11" s="651">
        <v>0</v>
      </c>
      <c r="M11" s="654">
        <v>0</v>
      </c>
      <c r="N11" s="649">
        <v>0</v>
      </c>
      <c r="O11" s="649">
        <v>0</v>
      </c>
      <c r="P11" s="649">
        <v>0</v>
      </c>
      <c r="Q11" s="649">
        <v>0</v>
      </c>
      <c r="R11" s="649">
        <v>0</v>
      </c>
      <c r="S11" s="651">
        <v>0</v>
      </c>
      <c r="T11" s="656">
        <v>0</v>
      </c>
      <c r="U11" s="656">
        <v>0</v>
      </c>
      <c r="V11" s="261">
        <v>0</v>
      </c>
    </row>
    <row r="12" spans="1:22" s="154" customFormat="1">
      <c r="A12" s="155">
        <v>6</v>
      </c>
      <c r="B12" s="153" t="s">
        <v>221</v>
      </c>
      <c r="C12" s="654">
        <v>0</v>
      </c>
      <c r="D12" s="649">
        <v>10948.06</v>
      </c>
      <c r="E12" s="649">
        <v>0</v>
      </c>
      <c r="F12" s="649">
        <v>0</v>
      </c>
      <c r="G12" s="649">
        <v>0</v>
      </c>
      <c r="H12" s="649">
        <v>0</v>
      </c>
      <c r="I12" s="649">
        <v>0</v>
      </c>
      <c r="J12" s="649">
        <v>0</v>
      </c>
      <c r="K12" s="649">
        <v>0</v>
      </c>
      <c r="L12" s="651">
        <v>0</v>
      </c>
      <c r="M12" s="654">
        <v>0</v>
      </c>
      <c r="N12" s="649">
        <v>0</v>
      </c>
      <c r="O12" s="649">
        <v>0</v>
      </c>
      <c r="P12" s="649">
        <v>0</v>
      </c>
      <c r="Q12" s="649">
        <v>0</v>
      </c>
      <c r="R12" s="649">
        <v>15568811.936999999</v>
      </c>
      <c r="S12" s="651">
        <v>0</v>
      </c>
      <c r="T12" s="656">
        <v>32164.309999999998</v>
      </c>
      <c r="U12" s="656">
        <v>15568811.936999999</v>
      </c>
      <c r="V12" s="261">
        <v>15579759.997</v>
      </c>
    </row>
    <row r="13" spans="1:22" s="154" customFormat="1">
      <c r="A13" s="155">
        <v>7</v>
      </c>
      <c r="B13" s="153" t="s">
        <v>73</v>
      </c>
      <c r="C13" s="654">
        <v>0</v>
      </c>
      <c r="D13" s="649">
        <v>287204260.24699998</v>
      </c>
      <c r="E13" s="649">
        <v>0</v>
      </c>
      <c r="F13" s="649">
        <v>0</v>
      </c>
      <c r="G13" s="649">
        <v>0</v>
      </c>
      <c r="H13" s="649">
        <v>0</v>
      </c>
      <c r="I13" s="649">
        <v>0</v>
      </c>
      <c r="J13" s="649">
        <v>0</v>
      </c>
      <c r="K13" s="649">
        <v>0</v>
      </c>
      <c r="L13" s="651">
        <v>0</v>
      </c>
      <c r="M13" s="654">
        <v>17562955.390000001</v>
      </c>
      <c r="N13" s="649">
        <v>0</v>
      </c>
      <c r="O13" s="649">
        <v>41994004.380000003</v>
      </c>
      <c r="P13" s="649">
        <v>0</v>
      </c>
      <c r="Q13" s="649">
        <v>0</v>
      </c>
      <c r="R13" s="649">
        <v>3701678.1729999799</v>
      </c>
      <c r="S13" s="651">
        <v>0</v>
      </c>
      <c r="T13" s="656">
        <v>234679709.97999999</v>
      </c>
      <c r="U13" s="656">
        <v>63258637.942999981</v>
      </c>
      <c r="V13" s="261">
        <v>305879971.76610005</v>
      </c>
    </row>
    <row r="14" spans="1:22" s="154" customFormat="1">
      <c r="A14" s="155">
        <v>8</v>
      </c>
      <c r="B14" s="153" t="s">
        <v>74</v>
      </c>
      <c r="C14" s="654">
        <v>0</v>
      </c>
      <c r="D14" s="649">
        <v>54166340.650100015</v>
      </c>
      <c r="E14" s="649">
        <v>0</v>
      </c>
      <c r="F14" s="649">
        <v>0</v>
      </c>
      <c r="G14" s="649">
        <v>0</v>
      </c>
      <c r="H14" s="649">
        <v>0</v>
      </c>
      <c r="I14" s="649">
        <v>0</v>
      </c>
      <c r="J14" s="649">
        <v>0</v>
      </c>
      <c r="K14" s="649">
        <v>0</v>
      </c>
      <c r="L14" s="651">
        <v>0</v>
      </c>
      <c r="M14" s="654">
        <v>0</v>
      </c>
      <c r="N14" s="649">
        <v>0</v>
      </c>
      <c r="O14" s="649">
        <v>2289129.35</v>
      </c>
      <c r="P14" s="649">
        <v>0</v>
      </c>
      <c r="Q14" s="649">
        <v>0</v>
      </c>
      <c r="R14" s="649">
        <v>0</v>
      </c>
      <c r="S14" s="651">
        <v>0</v>
      </c>
      <c r="T14" s="656">
        <v>46147891.360000014</v>
      </c>
      <c r="U14" s="656">
        <v>2289129.35</v>
      </c>
      <c r="V14" s="261">
        <v>56455470.000100017</v>
      </c>
    </row>
    <row r="15" spans="1:22" s="154" customFormat="1">
      <c r="A15" s="155">
        <v>9</v>
      </c>
      <c r="B15" s="153" t="s">
        <v>75</v>
      </c>
      <c r="C15" s="654">
        <v>0</v>
      </c>
      <c r="D15" s="649">
        <v>9802334.3297000006</v>
      </c>
      <c r="E15" s="649">
        <v>0</v>
      </c>
      <c r="F15" s="649">
        <v>0</v>
      </c>
      <c r="G15" s="649">
        <v>0</v>
      </c>
      <c r="H15" s="649">
        <v>0</v>
      </c>
      <c r="I15" s="649">
        <v>0</v>
      </c>
      <c r="J15" s="649">
        <v>0</v>
      </c>
      <c r="K15" s="649">
        <v>0</v>
      </c>
      <c r="L15" s="651">
        <v>0</v>
      </c>
      <c r="M15" s="654">
        <v>1063553.1499999999</v>
      </c>
      <c r="N15" s="649">
        <v>0</v>
      </c>
      <c r="O15" s="649">
        <v>100236.4</v>
      </c>
      <c r="P15" s="649">
        <v>0</v>
      </c>
      <c r="Q15" s="649">
        <v>0</v>
      </c>
      <c r="R15" s="649">
        <v>0</v>
      </c>
      <c r="S15" s="651">
        <v>0</v>
      </c>
      <c r="T15" s="656">
        <v>9275200.5700000022</v>
      </c>
      <c r="U15" s="656">
        <v>1163789.5499999998</v>
      </c>
      <c r="V15" s="261">
        <v>10966123.879700001</v>
      </c>
    </row>
    <row r="16" spans="1:22" s="154" customFormat="1">
      <c r="A16" s="155">
        <v>10</v>
      </c>
      <c r="B16" s="153" t="s">
        <v>69</v>
      </c>
      <c r="C16" s="654">
        <v>0</v>
      </c>
      <c r="D16" s="649">
        <v>478178.55720000004</v>
      </c>
      <c r="E16" s="649">
        <v>0</v>
      </c>
      <c r="F16" s="649">
        <v>0</v>
      </c>
      <c r="G16" s="649">
        <v>0</v>
      </c>
      <c r="H16" s="649">
        <v>0</v>
      </c>
      <c r="I16" s="649">
        <v>0</v>
      </c>
      <c r="J16" s="649">
        <v>0</v>
      </c>
      <c r="K16" s="649">
        <v>0</v>
      </c>
      <c r="L16" s="651">
        <v>0</v>
      </c>
      <c r="M16" s="654">
        <v>755175.44000000006</v>
      </c>
      <c r="N16" s="649">
        <v>0</v>
      </c>
      <c r="O16" s="649">
        <v>195004.27</v>
      </c>
      <c r="P16" s="649">
        <v>0</v>
      </c>
      <c r="Q16" s="649">
        <v>0</v>
      </c>
      <c r="R16" s="649">
        <v>0</v>
      </c>
      <c r="S16" s="651">
        <v>0</v>
      </c>
      <c r="T16" s="656">
        <v>215579.71999999997</v>
      </c>
      <c r="U16" s="656">
        <v>950179.71000000008</v>
      </c>
      <c r="V16" s="261">
        <v>1428358.2672000001</v>
      </c>
    </row>
    <row r="17" spans="1:22" s="154" customFormat="1">
      <c r="A17" s="155">
        <v>11</v>
      </c>
      <c r="B17" s="153" t="s">
        <v>70</v>
      </c>
      <c r="C17" s="654">
        <v>0</v>
      </c>
      <c r="D17" s="649">
        <v>56012875.729999997</v>
      </c>
      <c r="E17" s="649">
        <v>0</v>
      </c>
      <c r="F17" s="649">
        <v>0</v>
      </c>
      <c r="G17" s="649">
        <v>0</v>
      </c>
      <c r="H17" s="649">
        <v>0</v>
      </c>
      <c r="I17" s="649">
        <v>0</v>
      </c>
      <c r="J17" s="649">
        <v>0</v>
      </c>
      <c r="K17" s="649">
        <v>0</v>
      </c>
      <c r="L17" s="651">
        <v>0</v>
      </c>
      <c r="M17" s="654">
        <v>17963.059999999998</v>
      </c>
      <c r="N17" s="649">
        <v>0</v>
      </c>
      <c r="O17" s="649">
        <v>0</v>
      </c>
      <c r="P17" s="649">
        <v>0</v>
      </c>
      <c r="Q17" s="649">
        <v>0</v>
      </c>
      <c r="R17" s="649">
        <v>0</v>
      </c>
      <c r="S17" s="651">
        <v>0</v>
      </c>
      <c r="T17" s="656">
        <v>56012875.729999997</v>
      </c>
      <c r="U17" s="656">
        <v>17963.059999999998</v>
      </c>
      <c r="V17" s="261">
        <v>56030838.789999999</v>
      </c>
    </row>
    <row r="18" spans="1:22" s="154" customFormat="1">
      <c r="A18" s="155">
        <v>12</v>
      </c>
      <c r="B18" s="153" t="s">
        <v>71</v>
      </c>
      <c r="C18" s="654">
        <v>0</v>
      </c>
      <c r="D18" s="649">
        <v>0</v>
      </c>
      <c r="E18" s="649">
        <v>0</v>
      </c>
      <c r="F18" s="649">
        <v>0</v>
      </c>
      <c r="G18" s="649">
        <v>0</v>
      </c>
      <c r="H18" s="649">
        <v>0</v>
      </c>
      <c r="I18" s="649">
        <v>0</v>
      </c>
      <c r="J18" s="649">
        <v>0</v>
      </c>
      <c r="K18" s="649">
        <v>0</v>
      </c>
      <c r="L18" s="651">
        <v>0</v>
      </c>
      <c r="M18" s="654">
        <v>6511.68</v>
      </c>
      <c r="N18" s="649">
        <v>0</v>
      </c>
      <c r="O18" s="649">
        <v>0</v>
      </c>
      <c r="P18" s="649">
        <v>0</v>
      </c>
      <c r="Q18" s="649">
        <v>0</v>
      </c>
      <c r="R18" s="649">
        <v>0</v>
      </c>
      <c r="S18" s="651">
        <v>0</v>
      </c>
      <c r="T18" s="656">
        <v>0</v>
      </c>
      <c r="U18" s="656">
        <v>6511.68</v>
      </c>
      <c r="V18" s="261">
        <v>6511.68</v>
      </c>
    </row>
    <row r="19" spans="1:22" s="154" customFormat="1">
      <c r="A19" s="155">
        <v>13</v>
      </c>
      <c r="B19" s="153" t="s">
        <v>72</v>
      </c>
      <c r="C19" s="654">
        <v>0</v>
      </c>
      <c r="D19" s="649">
        <v>0</v>
      </c>
      <c r="E19" s="649">
        <v>0</v>
      </c>
      <c r="F19" s="649">
        <v>0</v>
      </c>
      <c r="G19" s="649">
        <v>0</v>
      </c>
      <c r="H19" s="649">
        <v>0</v>
      </c>
      <c r="I19" s="649">
        <v>0</v>
      </c>
      <c r="J19" s="649">
        <v>0</v>
      </c>
      <c r="K19" s="649">
        <v>0</v>
      </c>
      <c r="L19" s="651">
        <v>0</v>
      </c>
      <c r="M19" s="654">
        <v>0</v>
      </c>
      <c r="N19" s="649">
        <v>0</v>
      </c>
      <c r="O19" s="649">
        <v>0</v>
      </c>
      <c r="P19" s="649">
        <v>0</v>
      </c>
      <c r="Q19" s="649">
        <v>0</v>
      </c>
      <c r="R19" s="649">
        <v>0</v>
      </c>
      <c r="S19" s="651">
        <v>0</v>
      </c>
      <c r="T19" s="656">
        <v>0</v>
      </c>
      <c r="U19" s="656">
        <v>0</v>
      </c>
      <c r="V19" s="261">
        <v>0</v>
      </c>
    </row>
    <row r="20" spans="1:22" s="154" customFormat="1">
      <c r="A20" s="155">
        <v>14</v>
      </c>
      <c r="B20" s="153" t="s">
        <v>248</v>
      </c>
      <c r="C20" s="654">
        <v>0</v>
      </c>
      <c r="D20" s="649">
        <v>125694268.18990001</v>
      </c>
      <c r="E20" s="649">
        <v>0</v>
      </c>
      <c r="F20" s="649">
        <v>0</v>
      </c>
      <c r="G20" s="649">
        <v>0</v>
      </c>
      <c r="H20" s="649">
        <v>0</v>
      </c>
      <c r="I20" s="649">
        <v>0</v>
      </c>
      <c r="J20" s="649">
        <v>0</v>
      </c>
      <c r="K20" s="649">
        <v>0</v>
      </c>
      <c r="L20" s="651">
        <v>0</v>
      </c>
      <c r="M20" s="654">
        <v>26200214.009999998</v>
      </c>
      <c r="N20" s="649">
        <v>0</v>
      </c>
      <c r="O20" s="649">
        <v>7164473.5099999988</v>
      </c>
      <c r="P20" s="649">
        <v>0</v>
      </c>
      <c r="Q20" s="649">
        <v>0</v>
      </c>
      <c r="R20" s="649">
        <v>0</v>
      </c>
      <c r="S20" s="651">
        <v>0</v>
      </c>
      <c r="T20" s="656">
        <v>142422857.67000002</v>
      </c>
      <c r="U20" s="656">
        <v>33364687.519999996</v>
      </c>
      <c r="V20" s="261">
        <v>159058955.70989999</v>
      </c>
    </row>
    <row r="21" spans="1:22" ht="13.5" thickBot="1">
      <c r="A21" s="99"/>
      <c r="B21" s="100" t="s">
        <v>68</v>
      </c>
      <c r="C21" s="262">
        <v>0</v>
      </c>
      <c r="D21" s="260">
        <v>533369205.76390004</v>
      </c>
      <c r="E21" s="260">
        <v>0</v>
      </c>
      <c r="F21" s="260">
        <v>0</v>
      </c>
      <c r="G21" s="260">
        <v>0</v>
      </c>
      <c r="H21" s="260">
        <v>0</v>
      </c>
      <c r="I21" s="260">
        <v>0</v>
      </c>
      <c r="J21" s="260">
        <v>0</v>
      </c>
      <c r="K21" s="260">
        <v>0</v>
      </c>
      <c r="L21" s="263">
        <v>0</v>
      </c>
      <c r="M21" s="262">
        <v>45606372.729999997</v>
      </c>
      <c r="N21" s="260">
        <v>0</v>
      </c>
      <c r="O21" s="260">
        <v>51742847.910000004</v>
      </c>
      <c r="P21" s="260">
        <v>0</v>
      </c>
      <c r="Q21" s="260">
        <v>0</v>
      </c>
      <c r="R21" s="260">
        <v>19270490.109999977</v>
      </c>
      <c r="S21" s="263">
        <v>0</v>
      </c>
      <c r="T21" s="263">
        <v>488786279.34000003</v>
      </c>
      <c r="U21" s="263">
        <v>116619710.74999997</v>
      </c>
      <c r="V21" s="264">
        <v>605405990.09000003</v>
      </c>
    </row>
    <row r="23" spans="1:22">
      <c r="C23" s="700"/>
      <c r="D23" s="700"/>
      <c r="E23" s="700"/>
      <c r="F23" s="700"/>
      <c r="G23" s="700"/>
      <c r="H23" s="700"/>
      <c r="I23" s="700"/>
      <c r="J23" s="700"/>
      <c r="K23" s="700"/>
      <c r="L23" s="700"/>
      <c r="M23" s="700"/>
      <c r="N23" s="700"/>
      <c r="O23" s="700"/>
      <c r="P23" s="700"/>
      <c r="Q23" s="700"/>
      <c r="R23" s="700"/>
      <c r="S23" s="700"/>
      <c r="T23" s="700"/>
      <c r="U23" s="700"/>
      <c r="V23" s="700"/>
    </row>
    <row r="24" spans="1:22">
      <c r="A24" s="17"/>
      <c r="B24" s="17"/>
      <c r="C24" s="700"/>
      <c r="D24" s="700"/>
      <c r="E24" s="700"/>
      <c r="F24" s="700"/>
      <c r="G24" s="700"/>
      <c r="H24" s="700"/>
      <c r="I24" s="700"/>
      <c r="J24" s="700"/>
      <c r="K24" s="700"/>
      <c r="L24" s="700"/>
      <c r="M24" s="700"/>
      <c r="N24" s="700"/>
      <c r="O24" s="700"/>
      <c r="P24" s="700"/>
      <c r="Q24" s="700"/>
      <c r="R24" s="700"/>
      <c r="S24" s="700"/>
      <c r="T24" s="700"/>
      <c r="U24" s="700"/>
      <c r="V24" s="700"/>
    </row>
    <row r="25" spans="1:22">
      <c r="A25" s="92"/>
      <c r="B25" s="92"/>
      <c r="C25" s="700"/>
      <c r="D25" s="700"/>
      <c r="E25" s="700"/>
      <c r="F25" s="700"/>
      <c r="G25" s="700"/>
      <c r="H25" s="700"/>
      <c r="I25" s="700"/>
      <c r="J25" s="700"/>
      <c r="K25" s="700"/>
      <c r="L25" s="700"/>
      <c r="M25" s="700"/>
      <c r="N25" s="700"/>
      <c r="O25" s="700"/>
      <c r="P25" s="700"/>
      <c r="Q25" s="700"/>
      <c r="R25" s="700"/>
      <c r="S25" s="700"/>
      <c r="T25" s="700"/>
      <c r="U25" s="700"/>
      <c r="V25" s="700"/>
    </row>
    <row r="26" spans="1:22">
      <c r="A26" s="92"/>
      <c r="B26" s="93"/>
      <c r="C26" s="700"/>
      <c r="D26" s="700"/>
      <c r="E26" s="700"/>
      <c r="F26" s="700"/>
      <c r="G26" s="700"/>
      <c r="H26" s="700"/>
      <c r="I26" s="700"/>
      <c r="J26" s="700"/>
      <c r="K26" s="700"/>
      <c r="L26" s="700"/>
      <c r="M26" s="700"/>
      <c r="N26" s="700"/>
      <c r="O26" s="700"/>
      <c r="P26" s="700"/>
      <c r="Q26" s="700"/>
      <c r="R26" s="700"/>
      <c r="S26" s="700"/>
      <c r="T26" s="700"/>
      <c r="U26" s="700"/>
      <c r="V26" s="700"/>
    </row>
    <row r="27" spans="1:22">
      <c r="A27" s="92"/>
      <c r="B27" s="92"/>
      <c r="C27" s="700"/>
      <c r="D27" s="700"/>
      <c r="E27" s="700"/>
      <c r="F27" s="700"/>
      <c r="G27" s="700"/>
      <c r="H27" s="700"/>
      <c r="I27" s="700"/>
      <c r="J27" s="700"/>
      <c r="K27" s="700"/>
      <c r="L27" s="700"/>
      <c r="M27" s="700"/>
      <c r="N27" s="700"/>
      <c r="O27" s="700"/>
      <c r="P27" s="700"/>
      <c r="Q27" s="700"/>
      <c r="R27" s="700"/>
      <c r="S27" s="700"/>
      <c r="T27" s="700"/>
      <c r="U27" s="700"/>
      <c r="V27" s="700"/>
    </row>
    <row r="28" spans="1:22">
      <c r="A28" s="92"/>
      <c r="B28" s="93"/>
      <c r="C28" s="700"/>
      <c r="D28" s="700"/>
      <c r="E28" s="700"/>
      <c r="F28" s="700"/>
      <c r="G28" s="700"/>
      <c r="H28" s="700"/>
      <c r="I28" s="700"/>
      <c r="J28" s="700"/>
      <c r="K28" s="700"/>
      <c r="L28" s="700"/>
      <c r="M28" s="700"/>
      <c r="N28" s="700"/>
      <c r="O28" s="700"/>
      <c r="P28" s="700"/>
      <c r="Q28" s="700"/>
      <c r="R28" s="700"/>
      <c r="S28" s="700"/>
      <c r="T28" s="700"/>
      <c r="U28" s="700"/>
      <c r="V28" s="700"/>
    </row>
    <row r="29" spans="1:22">
      <c r="C29" s="700"/>
      <c r="D29" s="700"/>
      <c r="E29" s="700"/>
      <c r="F29" s="700"/>
      <c r="G29" s="700"/>
      <c r="H29" s="700"/>
      <c r="I29" s="700"/>
      <c r="J29" s="700"/>
      <c r="K29" s="700"/>
      <c r="L29" s="700"/>
      <c r="M29" s="700"/>
      <c r="N29" s="700"/>
      <c r="O29" s="700"/>
      <c r="P29" s="700"/>
      <c r="Q29" s="700"/>
      <c r="R29" s="700"/>
      <c r="S29" s="700"/>
      <c r="T29" s="700"/>
      <c r="U29" s="700"/>
      <c r="V29" s="700"/>
    </row>
    <row r="30" spans="1:22">
      <c r="C30" s="700"/>
      <c r="D30" s="700"/>
      <c r="E30" s="700"/>
      <c r="F30" s="700"/>
      <c r="G30" s="700"/>
      <c r="H30" s="700"/>
      <c r="I30" s="700"/>
      <c r="J30" s="700"/>
      <c r="K30" s="700"/>
      <c r="L30" s="700"/>
      <c r="M30" s="700"/>
      <c r="N30" s="700"/>
      <c r="O30" s="700"/>
      <c r="P30" s="700"/>
      <c r="Q30" s="700"/>
      <c r="R30" s="700"/>
      <c r="S30" s="700"/>
      <c r="T30" s="700"/>
      <c r="U30" s="700"/>
      <c r="V30" s="700"/>
    </row>
    <row r="31" spans="1:22">
      <c r="C31" s="700"/>
      <c r="D31" s="700"/>
      <c r="E31" s="700"/>
      <c r="F31" s="700"/>
      <c r="G31" s="700"/>
      <c r="H31" s="700"/>
      <c r="I31" s="700"/>
      <c r="J31" s="700"/>
      <c r="K31" s="700"/>
      <c r="L31" s="700"/>
      <c r="M31" s="700"/>
      <c r="N31" s="700"/>
      <c r="O31" s="700"/>
      <c r="P31" s="700"/>
      <c r="Q31" s="700"/>
      <c r="R31" s="700"/>
      <c r="S31" s="700"/>
      <c r="T31" s="700"/>
      <c r="U31" s="700"/>
      <c r="V31" s="700"/>
    </row>
    <row r="32" spans="1:22">
      <c r="C32" s="700"/>
      <c r="D32" s="700"/>
      <c r="E32" s="700"/>
      <c r="F32" s="700"/>
      <c r="G32" s="700"/>
      <c r="H32" s="700"/>
      <c r="I32" s="700"/>
      <c r="J32" s="700"/>
      <c r="K32" s="700"/>
      <c r="L32" s="700"/>
      <c r="M32" s="700"/>
      <c r="N32" s="700"/>
      <c r="O32" s="700"/>
      <c r="P32" s="700"/>
      <c r="Q32" s="700"/>
      <c r="R32" s="700"/>
      <c r="S32" s="700"/>
      <c r="T32" s="700"/>
      <c r="U32" s="700"/>
      <c r="V32" s="700"/>
    </row>
    <row r="33" spans="3:22">
      <c r="C33" s="700"/>
      <c r="D33" s="700"/>
      <c r="E33" s="700"/>
      <c r="F33" s="700"/>
      <c r="G33" s="700"/>
      <c r="H33" s="700"/>
      <c r="I33" s="700"/>
      <c r="J33" s="700"/>
      <c r="K33" s="700"/>
      <c r="L33" s="700"/>
      <c r="M33" s="700"/>
      <c r="N33" s="700"/>
      <c r="O33" s="700"/>
      <c r="P33" s="700"/>
      <c r="Q33" s="700"/>
      <c r="R33" s="700"/>
      <c r="S33" s="700"/>
      <c r="T33" s="700"/>
      <c r="U33" s="700"/>
      <c r="V33" s="700"/>
    </row>
    <row r="34" spans="3:22">
      <c r="C34" s="700"/>
      <c r="D34" s="700"/>
      <c r="E34" s="700"/>
      <c r="F34" s="700"/>
      <c r="G34" s="700"/>
      <c r="H34" s="700"/>
      <c r="I34" s="700"/>
      <c r="J34" s="700"/>
      <c r="K34" s="700"/>
      <c r="L34" s="700"/>
      <c r="M34" s="700"/>
      <c r="N34" s="700"/>
      <c r="O34" s="700"/>
      <c r="P34" s="700"/>
      <c r="Q34" s="700"/>
      <c r="R34" s="700"/>
      <c r="S34" s="700"/>
      <c r="T34" s="700"/>
      <c r="U34" s="700"/>
      <c r="V34" s="700"/>
    </row>
    <row r="35" spans="3:22">
      <c r="C35" s="700"/>
      <c r="D35" s="700"/>
      <c r="E35" s="700"/>
      <c r="F35" s="700"/>
      <c r="G35" s="700"/>
      <c r="H35" s="700"/>
      <c r="I35" s="700"/>
      <c r="J35" s="700"/>
      <c r="K35" s="700"/>
      <c r="L35" s="700"/>
      <c r="M35" s="700"/>
      <c r="N35" s="700"/>
      <c r="O35" s="700"/>
      <c r="P35" s="700"/>
      <c r="Q35" s="700"/>
      <c r="R35" s="700"/>
      <c r="S35" s="700"/>
      <c r="T35" s="700"/>
      <c r="U35" s="700"/>
      <c r="V35" s="700"/>
    </row>
    <row r="36" spans="3:22">
      <c r="C36" s="700"/>
      <c r="D36" s="700"/>
      <c r="E36" s="700"/>
      <c r="F36" s="700"/>
      <c r="G36" s="700"/>
      <c r="H36" s="700"/>
      <c r="I36" s="700"/>
      <c r="J36" s="700"/>
      <c r="K36" s="700"/>
      <c r="L36" s="700"/>
      <c r="M36" s="700"/>
      <c r="N36" s="700"/>
      <c r="O36" s="700"/>
      <c r="P36" s="700"/>
      <c r="Q36" s="700"/>
      <c r="R36" s="700"/>
      <c r="S36" s="700"/>
      <c r="T36" s="700"/>
      <c r="U36" s="700"/>
      <c r="V36" s="700"/>
    </row>
    <row r="37" spans="3:22">
      <c r="C37" s="700"/>
      <c r="D37" s="700"/>
      <c r="E37" s="700"/>
      <c r="F37" s="700"/>
      <c r="G37" s="700"/>
      <c r="H37" s="700"/>
      <c r="I37" s="700"/>
      <c r="J37" s="700"/>
      <c r="K37" s="700"/>
      <c r="L37" s="700"/>
      <c r="M37" s="700"/>
      <c r="N37" s="700"/>
      <c r="O37" s="700"/>
      <c r="P37" s="700"/>
      <c r="Q37" s="700"/>
      <c r="R37" s="700"/>
      <c r="S37" s="700"/>
      <c r="T37" s="700"/>
      <c r="U37" s="700"/>
      <c r="V37" s="70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6"/>
  <sheetViews>
    <sheetView zoomScale="80" zoomScaleNormal="80" workbookViewId="0">
      <pane xSplit="1" ySplit="7" topLeftCell="B8" activePane="bottomRight" state="frozen"/>
      <selection pane="topRight"/>
      <selection pane="bottomLeft"/>
      <selection pane="bottomRight" activeCell="C8" sqref="C8:H22"/>
    </sheetView>
  </sheetViews>
  <sheetFormatPr defaultColWidth="9.140625" defaultRowHeight="12.75"/>
  <cols>
    <col min="1" max="1" width="10.5703125" style="2" bestFit="1" customWidth="1"/>
    <col min="2" max="2" width="101.85546875" style="2" customWidth="1"/>
    <col min="3" max="3" width="27" style="2" customWidth="1"/>
    <col min="4" max="4" width="16" style="2" bestFit="1" customWidth="1"/>
    <col min="5" max="5" width="17.5703125" style="2" customWidth="1"/>
    <col min="6" max="6" width="15.85546875" style="2" customWidth="1"/>
    <col min="7" max="7" width="17.42578125" style="2" customWidth="1"/>
    <col min="8" max="8" width="15.42578125" style="2" customWidth="1"/>
    <col min="9" max="16384" width="9.140625" style="11"/>
  </cols>
  <sheetData>
    <row r="1" spans="1:9" s="725" customFormat="1">
      <c r="A1" s="714" t="s">
        <v>188</v>
      </c>
      <c r="B1" s="714" t="str">
        <f>Info!C2</f>
        <v>სს თიბისი ბანკი</v>
      </c>
      <c r="C1" s="714"/>
      <c r="D1" s="714"/>
      <c r="E1" s="714"/>
      <c r="F1" s="714"/>
      <c r="G1" s="714"/>
      <c r="H1" s="714"/>
    </row>
    <row r="2" spans="1:9" s="725" customFormat="1">
      <c r="A2" s="714" t="s">
        <v>189</v>
      </c>
      <c r="B2" s="693">
        <f>'1. key ratios'!B2</f>
        <v>44926</v>
      </c>
      <c r="C2" s="714"/>
      <c r="D2" s="714"/>
      <c r="E2" s="714"/>
      <c r="F2" s="714"/>
      <c r="G2" s="714"/>
      <c r="H2" s="714"/>
    </row>
    <row r="4" spans="1:9" ht="13.5" thickBot="1">
      <c r="A4" s="2" t="s">
        <v>416</v>
      </c>
      <c r="B4" s="271" t="s">
        <v>458</v>
      </c>
    </row>
    <row r="5" spans="1:9">
      <c r="A5" s="97"/>
      <c r="B5" s="151"/>
      <c r="C5" s="157" t="s">
        <v>0</v>
      </c>
      <c r="D5" s="157" t="s">
        <v>1</v>
      </c>
      <c r="E5" s="157" t="s">
        <v>2</v>
      </c>
      <c r="F5" s="157" t="s">
        <v>3</v>
      </c>
      <c r="G5" s="269" t="s">
        <v>4</v>
      </c>
      <c r="H5" s="158" t="s">
        <v>5</v>
      </c>
      <c r="I5" s="23"/>
    </row>
    <row r="6" spans="1:9" ht="15" customHeight="1">
      <c r="A6" s="150"/>
      <c r="B6" s="21"/>
      <c r="C6" s="807" t="s">
        <v>450</v>
      </c>
      <c r="D6" s="811" t="s">
        <v>471</v>
      </c>
      <c r="E6" s="812"/>
      <c r="F6" s="807" t="s">
        <v>477</v>
      </c>
      <c r="G6" s="807" t="s">
        <v>478</v>
      </c>
      <c r="H6" s="809" t="s">
        <v>452</v>
      </c>
      <c r="I6" s="23"/>
    </row>
    <row r="7" spans="1:9" ht="63.75">
      <c r="A7" s="150"/>
      <c r="B7" s="21"/>
      <c r="C7" s="808"/>
      <c r="D7" s="270" t="s">
        <v>453</v>
      </c>
      <c r="E7" s="270" t="s">
        <v>451</v>
      </c>
      <c r="F7" s="808"/>
      <c r="G7" s="808"/>
      <c r="H7" s="810"/>
      <c r="I7" s="23"/>
    </row>
    <row r="8" spans="1:9">
      <c r="A8" s="88">
        <v>1</v>
      </c>
      <c r="B8" s="70" t="s">
        <v>216</v>
      </c>
      <c r="C8" s="657">
        <v>4216222514.5331602</v>
      </c>
      <c r="D8" s="658">
        <v>0</v>
      </c>
      <c r="E8" s="657">
        <v>0</v>
      </c>
      <c r="F8" s="657">
        <v>2065015589.6139162</v>
      </c>
      <c r="G8" s="659">
        <v>2065015589.6139162</v>
      </c>
      <c r="H8" s="276">
        <v>0.48977860691552338</v>
      </c>
    </row>
    <row r="9" spans="1:9" ht="15" customHeight="1">
      <c r="A9" s="88">
        <v>2</v>
      </c>
      <c r="B9" s="70" t="s">
        <v>217</v>
      </c>
      <c r="C9" s="657">
        <v>0</v>
      </c>
      <c r="D9" s="658">
        <v>0</v>
      </c>
      <c r="E9" s="657">
        <v>0</v>
      </c>
      <c r="F9" s="657">
        <v>0</v>
      </c>
      <c r="G9" s="659">
        <v>0</v>
      </c>
      <c r="H9" s="276" t="s">
        <v>987</v>
      </c>
    </row>
    <row r="10" spans="1:9">
      <c r="A10" s="88">
        <v>3</v>
      </c>
      <c r="B10" s="70" t="s">
        <v>218</v>
      </c>
      <c r="C10" s="657">
        <v>408177851.41000003</v>
      </c>
      <c r="D10" s="658">
        <v>0</v>
      </c>
      <c r="E10" s="657">
        <v>0</v>
      </c>
      <c r="F10" s="657">
        <v>0</v>
      </c>
      <c r="G10" s="659">
        <v>0</v>
      </c>
      <c r="H10" s="276">
        <v>0</v>
      </c>
    </row>
    <row r="11" spans="1:9">
      <c r="A11" s="88">
        <v>4</v>
      </c>
      <c r="B11" s="70" t="s">
        <v>219</v>
      </c>
      <c r="C11" s="657">
        <v>728923662.20427907</v>
      </c>
      <c r="D11" s="658">
        <v>0</v>
      </c>
      <c r="E11" s="657">
        <v>0</v>
      </c>
      <c r="F11" s="657">
        <v>0</v>
      </c>
      <c r="G11" s="659">
        <v>0</v>
      </c>
      <c r="H11" s="276">
        <v>0</v>
      </c>
    </row>
    <row r="12" spans="1:9">
      <c r="A12" s="88">
        <v>5</v>
      </c>
      <c r="B12" s="70" t="s">
        <v>220</v>
      </c>
      <c r="C12" s="657">
        <v>0</v>
      </c>
      <c r="D12" s="658">
        <v>0</v>
      </c>
      <c r="E12" s="657">
        <v>0</v>
      </c>
      <c r="F12" s="657">
        <v>0</v>
      </c>
      <c r="G12" s="659">
        <v>0</v>
      </c>
      <c r="H12" s="276" t="s">
        <v>987</v>
      </c>
    </row>
    <row r="13" spans="1:9">
      <c r="A13" s="88">
        <v>6</v>
      </c>
      <c r="B13" s="70" t="s">
        <v>221</v>
      </c>
      <c r="C13" s="657">
        <v>2245610900.6899996</v>
      </c>
      <c r="D13" s="658">
        <v>593958673.46744001</v>
      </c>
      <c r="E13" s="657">
        <v>322929654.09334004</v>
      </c>
      <c r="F13" s="657">
        <v>674442131.24850059</v>
      </c>
      <c r="G13" s="659">
        <v>658862371.25150061</v>
      </c>
      <c r="H13" s="276">
        <v>0.25651234901645409</v>
      </c>
    </row>
    <row r="14" spans="1:9">
      <c r="A14" s="88">
        <v>7</v>
      </c>
      <c r="B14" s="70" t="s">
        <v>73</v>
      </c>
      <c r="C14" s="657">
        <v>6201551203.0907812</v>
      </c>
      <c r="D14" s="658">
        <v>1994205324.82849</v>
      </c>
      <c r="E14" s="657">
        <v>931935260.91219997</v>
      </c>
      <c r="F14" s="658">
        <v>7133486464.0029812</v>
      </c>
      <c r="G14" s="660">
        <v>6783017433.1829815</v>
      </c>
      <c r="H14" s="276">
        <v>0.95086988212726875</v>
      </c>
    </row>
    <row r="15" spans="1:9">
      <c r="A15" s="88">
        <v>8</v>
      </c>
      <c r="B15" s="70" t="s">
        <v>74</v>
      </c>
      <c r="C15" s="657">
        <v>4805644333.2600002</v>
      </c>
      <c r="D15" s="658">
        <v>380616880.98996389</v>
      </c>
      <c r="E15" s="657">
        <v>115415893.16249998</v>
      </c>
      <c r="F15" s="658">
        <v>3690795169.816875</v>
      </c>
      <c r="G15" s="660">
        <v>3633276146.6667752</v>
      </c>
      <c r="H15" s="276">
        <v>0.73831166039357432</v>
      </c>
    </row>
    <row r="16" spans="1:9">
      <c r="A16" s="88">
        <v>9</v>
      </c>
      <c r="B16" s="70" t="s">
        <v>75</v>
      </c>
      <c r="C16" s="657">
        <v>3477356108.2100015</v>
      </c>
      <c r="D16" s="658">
        <v>36172291.28175725</v>
      </c>
      <c r="E16" s="657">
        <v>19278959.946200002</v>
      </c>
      <c r="F16" s="658">
        <v>1223822273.8546703</v>
      </c>
      <c r="G16" s="660">
        <v>1213901740.0649705</v>
      </c>
      <c r="H16" s="276">
        <v>0.34716283409725934</v>
      </c>
    </row>
    <row r="17" spans="1:8">
      <c r="A17" s="88">
        <v>10</v>
      </c>
      <c r="B17" s="70" t="s">
        <v>69</v>
      </c>
      <c r="C17" s="657">
        <v>116132683.86</v>
      </c>
      <c r="D17" s="658">
        <v>3088522.9805000001</v>
      </c>
      <c r="E17" s="657">
        <v>1116155.4769000001</v>
      </c>
      <c r="F17" s="658">
        <v>111169241.94114999</v>
      </c>
      <c r="G17" s="660">
        <v>110489547.43394999</v>
      </c>
      <c r="H17" s="276">
        <v>0.94235088431427438</v>
      </c>
    </row>
    <row r="18" spans="1:8">
      <c r="A18" s="88">
        <v>11</v>
      </c>
      <c r="B18" s="70" t="s">
        <v>70</v>
      </c>
      <c r="C18" s="657">
        <v>1102470057.4270999</v>
      </c>
      <c r="D18" s="658">
        <v>3188549.1018000031</v>
      </c>
      <c r="E18" s="657">
        <v>0</v>
      </c>
      <c r="F18" s="658">
        <v>1286339023.0227499</v>
      </c>
      <c r="G18" s="660">
        <v>1230326147.2927499</v>
      </c>
      <c r="H18" s="276">
        <v>1.1159723921790994</v>
      </c>
    </row>
    <row r="19" spans="1:8">
      <c r="A19" s="88">
        <v>12</v>
      </c>
      <c r="B19" s="70" t="s">
        <v>71</v>
      </c>
      <c r="C19" s="657">
        <v>0</v>
      </c>
      <c r="D19" s="658">
        <v>0</v>
      </c>
      <c r="E19" s="657">
        <v>0</v>
      </c>
      <c r="F19" s="658">
        <v>0</v>
      </c>
      <c r="G19" s="660">
        <v>0</v>
      </c>
      <c r="H19" s="276" t="s">
        <v>987</v>
      </c>
    </row>
    <row r="20" spans="1:8">
      <c r="A20" s="88">
        <v>13</v>
      </c>
      <c r="B20" s="70" t="s">
        <v>72</v>
      </c>
      <c r="C20" s="657">
        <v>0</v>
      </c>
      <c r="D20" s="658">
        <v>0</v>
      </c>
      <c r="E20" s="657">
        <v>0</v>
      </c>
      <c r="F20" s="658">
        <v>0</v>
      </c>
      <c r="G20" s="660">
        <v>0</v>
      </c>
      <c r="H20" s="276" t="s">
        <v>987</v>
      </c>
    </row>
    <row r="21" spans="1:8">
      <c r="A21" s="88">
        <v>14</v>
      </c>
      <c r="B21" s="70" t="s">
        <v>248</v>
      </c>
      <c r="C21" s="657">
        <v>4202324335.2509193</v>
      </c>
      <c r="D21" s="658">
        <v>238654226.85004789</v>
      </c>
      <c r="E21" s="657">
        <v>72353619.707558289</v>
      </c>
      <c r="F21" s="658">
        <v>3200433496.5657773</v>
      </c>
      <c r="G21" s="660">
        <v>3041374540.8558774</v>
      </c>
      <c r="H21" s="276">
        <v>0.71148623894064089</v>
      </c>
    </row>
    <row r="22" spans="1:8" ht="13.5" thickBot="1">
      <c r="A22" s="152"/>
      <c r="B22" s="159" t="s">
        <v>68</v>
      </c>
      <c r="C22" s="260">
        <v>27504413649.936241</v>
      </c>
      <c r="D22" s="260">
        <v>3249884469.4999995</v>
      </c>
      <c r="E22" s="260">
        <v>1463029543.2986982</v>
      </c>
      <c r="F22" s="260">
        <v>19385503390.06662</v>
      </c>
      <c r="G22" s="260">
        <v>18736263516.36272</v>
      </c>
      <c r="H22" s="277">
        <v>0.64680418604353695</v>
      </c>
    </row>
    <row r="28" spans="1:8" ht="10.5" customHeight="1"/>
    <row r="29" spans="1:8">
      <c r="C29" s="700"/>
      <c r="D29" s="700"/>
      <c r="E29" s="700"/>
      <c r="F29" s="700"/>
      <c r="G29" s="700"/>
      <c r="H29" s="700"/>
    </row>
    <row r="30" spans="1:8">
      <c r="B30" s="301"/>
      <c r="C30" s="700"/>
      <c r="D30" s="700"/>
      <c r="E30" s="700"/>
      <c r="F30" s="700"/>
      <c r="G30" s="700"/>
      <c r="H30" s="700"/>
    </row>
    <row r="31" spans="1:8">
      <c r="B31" s="301"/>
      <c r="C31" s="700"/>
      <c r="D31" s="700"/>
      <c r="E31" s="700"/>
      <c r="F31" s="700"/>
      <c r="G31" s="700"/>
      <c r="H31" s="700"/>
    </row>
    <row r="32" spans="1:8">
      <c r="B32" s="301"/>
      <c r="C32" s="700"/>
      <c r="D32" s="700"/>
      <c r="E32" s="700"/>
      <c r="F32" s="700"/>
      <c r="G32" s="700"/>
      <c r="H32" s="700"/>
    </row>
    <row r="33" spans="2:8">
      <c r="B33" s="301"/>
      <c r="C33" s="700"/>
      <c r="D33" s="700"/>
      <c r="E33" s="700"/>
      <c r="F33" s="700"/>
      <c r="G33" s="700"/>
      <c r="H33" s="700"/>
    </row>
    <row r="34" spans="2:8">
      <c r="B34" s="301"/>
      <c r="C34" s="700"/>
      <c r="D34" s="700"/>
      <c r="E34" s="700"/>
      <c r="F34" s="700"/>
      <c r="G34" s="700"/>
      <c r="H34" s="700"/>
    </row>
    <row r="35" spans="2:8">
      <c r="B35" s="301"/>
      <c r="C35" s="700"/>
      <c r="D35" s="700"/>
      <c r="E35" s="700"/>
      <c r="F35" s="700"/>
      <c r="G35" s="700"/>
      <c r="H35" s="700"/>
    </row>
    <row r="36" spans="2:8">
      <c r="B36" s="301"/>
      <c r="C36" s="700"/>
      <c r="D36" s="700"/>
      <c r="E36" s="700"/>
      <c r="F36" s="700"/>
      <c r="G36" s="700"/>
      <c r="H36" s="700"/>
    </row>
    <row r="37" spans="2:8">
      <c r="B37" s="301"/>
      <c r="C37" s="700"/>
      <c r="D37" s="700"/>
      <c r="E37" s="700"/>
      <c r="F37" s="700"/>
      <c r="G37" s="700"/>
      <c r="H37" s="700"/>
    </row>
    <row r="38" spans="2:8">
      <c r="B38" s="301"/>
      <c r="C38" s="700"/>
      <c r="D38" s="700"/>
      <c r="E38" s="700"/>
      <c r="F38" s="700"/>
      <c r="G38" s="700"/>
      <c r="H38" s="700"/>
    </row>
    <row r="39" spans="2:8">
      <c r="B39" s="301"/>
      <c r="C39" s="700"/>
      <c r="D39" s="700"/>
      <c r="E39" s="700"/>
      <c r="F39" s="700"/>
      <c r="G39" s="700"/>
      <c r="H39" s="700"/>
    </row>
    <row r="40" spans="2:8">
      <c r="B40" s="301"/>
      <c r="C40" s="700"/>
      <c r="D40" s="700"/>
      <c r="E40" s="700"/>
      <c r="F40" s="700"/>
      <c r="G40" s="700"/>
      <c r="H40" s="700"/>
    </row>
    <row r="41" spans="2:8">
      <c r="B41" s="301"/>
      <c r="C41" s="700"/>
      <c r="D41" s="700"/>
      <c r="E41" s="700"/>
      <c r="F41" s="700"/>
      <c r="G41" s="700"/>
      <c r="H41" s="700"/>
    </row>
    <row r="42" spans="2:8">
      <c r="B42" s="301"/>
      <c r="C42" s="700"/>
      <c r="D42" s="700"/>
      <c r="E42" s="700"/>
      <c r="F42" s="700"/>
      <c r="G42" s="700"/>
      <c r="H42" s="700"/>
    </row>
    <row r="43" spans="2:8">
      <c r="B43" s="301"/>
      <c r="C43" s="700"/>
      <c r="D43" s="700"/>
      <c r="E43" s="700"/>
      <c r="F43" s="700"/>
      <c r="G43" s="700"/>
      <c r="H43" s="700"/>
    </row>
    <row r="44" spans="2:8">
      <c r="B44" s="301"/>
      <c r="C44" s="700"/>
      <c r="D44" s="700"/>
      <c r="E44" s="700"/>
      <c r="F44" s="700"/>
      <c r="G44" s="700"/>
      <c r="H44" s="700"/>
    </row>
    <row r="45" spans="2:8">
      <c r="B45" s="301"/>
      <c r="C45" s="700"/>
      <c r="D45" s="700"/>
      <c r="E45" s="700"/>
      <c r="F45" s="700"/>
      <c r="G45" s="700"/>
      <c r="H45" s="700"/>
    </row>
    <row r="46" spans="2:8">
      <c r="B46" s="301"/>
      <c r="C46" s="700"/>
      <c r="D46" s="700"/>
      <c r="E46" s="700"/>
      <c r="F46" s="700"/>
      <c r="G46" s="700"/>
      <c r="H46" s="700"/>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1"/>
  <sheetViews>
    <sheetView zoomScale="90" zoomScaleNormal="90" workbookViewId="0">
      <pane xSplit="2" ySplit="6" topLeftCell="C7" activePane="bottomRight" state="frozen"/>
      <selection pane="topRight"/>
      <selection pane="bottomLeft"/>
      <selection pane="bottomRight" activeCell="F23" sqref="F23:K25"/>
    </sheetView>
  </sheetViews>
  <sheetFormatPr defaultColWidth="9.140625" defaultRowHeight="12.75"/>
  <cols>
    <col min="1" max="1" width="10.5703125" style="301" bestFit="1" customWidth="1"/>
    <col min="2" max="2" width="104.140625" style="301" customWidth="1"/>
    <col min="3" max="3" width="13.5703125" style="301" bestFit="1" customWidth="1"/>
    <col min="4" max="5" width="14.5703125" style="301" bestFit="1" customWidth="1"/>
    <col min="6" max="11" width="16" style="301" bestFit="1" customWidth="1"/>
    <col min="12" max="16384" width="9.140625" style="301"/>
  </cols>
  <sheetData>
    <row r="1" spans="1:11" s="714" customFormat="1">
      <c r="A1" s="714" t="s">
        <v>188</v>
      </c>
      <c r="B1" s="714" t="str">
        <f>Info!C2</f>
        <v>სს თიბისი ბანკი</v>
      </c>
    </row>
    <row r="2" spans="1:11" s="714" customFormat="1">
      <c r="A2" s="714" t="s">
        <v>189</v>
      </c>
      <c r="B2" s="693">
        <f>'1. key ratios'!B2</f>
        <v>44926</v>
      </c>
      <c r="C2" s="723"/>
      <c r="D2" s="723"/>
    </row>
    <row r="3" spans="1:11">
      <c r="B3" s="302"/>
      <c r="C3" s="302"/>
      <c r="D3" s="302"/>
    </row>
    <row r="4" spans="1:11" ht="13.5" thickBot="1">
      <c r="A4" s="301" t="s">
        <v>519</v>
      </c>
      <c r="B4" s="271" t="s">
        <v>518</v>
      </c>
      <c r="C4" s="302"/>
      <c r="D4" s="302"/>
    </row>
    <row r="5" spans="1:11" ht="30" customHeight="1">
      <c r="A5" s="816"/>
      <c r="B5" s="817"/>
      <c r="C5" s="814" t="s">
        <v>551</v>
      </c>
      <c r="D5" s="814"/>
      <c r="E5" s="814"/>
      <c r="F5" s="814" t="s">
        <v>552</v>
      </c>
      <c r="G5" s="814"/>
      <c r="H5" s="814"/>
      <c r="I5" s="814" t="s">
        <v>553</v>
      </c>
      <c r="J5" s="814"/>
      <c r="K5" s="815"/>
    </row>
    <row r="6" spans="1:11">
      <c r="A6" s="299"/>
      <c r="B6" s="300"/>
      <c r="C6" s="303" t="s">
        <v>27</v>
      </c>
      <c r="D6" s="303" t="s">
        <v>96</v>
      </c>
      <c r="E6" s="303" t="s">
        <v>68</v>
      </c>
      <c r="F6" s="303" t="s">
        <v>27</v>
      </c>
      <c r="G6" s="303" t="s">
        <v>96</v>
      </c>
      <c r="H6" s="303" t="s">
        <v>68</v>
      </c>
      <c r="I6" s="303" t="s">
        <v>27</v>
      </c>
      <c r="J6" s="303" t="s">
        <v>96</v>
      </c>
      <c r="K6" s="305" t="s">
        <v>68</v>
      </c>
    </row>
    <row r="7" spans="1:11">
      <c r="A7" s="306" t="s">
        <v>489</v>
      </c>
      <c r="B7" s="298"/>
      <c r="C7" s="298"/>
      <c r="D7" s="298"/>
      <c r="E7" s="298"/>
      <c r="F7" s="298"/>
      <c r="G7" s="298"/>
      <c r="H7" s="298"/>
      <c r="I7" s="298"/>
      <c r="J7" s="298"/>
      <c r="K7" s="307"/>
    </row>
    <row r="8" spans="1:11">
      <c r="A8" s="297">
        <v>1</v>
      </c>
      <c r="B8" s="282" t="s">
        <v>489</v>
      </c>
      <c r="C8" s="281"/>
      <c r="D8" s="281"/>
      <c r="E8" s="281"/>
      <c r="F8" s="661">
        <v>2182003836.561132</v>
      </c>
      <c r="G8" s="661">
        <v>4553423569.0221281</v>
      </c>
      <c r="H8" s="661">
        <v>6735427405.5832596</v>
      </c>
      <c r="I8" s="661">
        <v>2101137498.7303801</v>
      </c>
      <c r="J8" s="661">
        <v>3038412122.8048301</v>
      </c>
      <c r="K8" s="662">
        <v>5139549621.5352097</v>
      </c>
    </row>
    <row r="9" spans="1:11">
      <c r="A9" s="306" t="s">
        <v>490</v>
      </c>
      <c r="B9" s="298"/>
      <c r="C9" s="298"/>
      <c r="D9" s="298"/>
      <c r="E9" s="298"/>
      <c r="F9" s="298"/>
      <c r="G9" s="298"/>
      <c r="H9" s="298"/>
      <c r="I9" s="298"/>
      <c r="J9" s="298"/>
      <c r="K9" s="307"/>
    </row>
    <row r="10" spans="1:11">
      <c r="A10" s="308">
        <v>2</v>
      </c>
      <c r="B10" s="283" t="s">
        <v>491</v>
      </c>
      <c r="C10" s="446">
        <v>2036529717.7921503</v>
      </c>
      <c r="D10" s="663">
        <v>6354593729.2903404</v>
      </c>
      <c r="E10" s="663">
        <v>8391123447.0824909</v>
      </c>
      <c r="F10" s="663">
        <v>302307056.96103585</v>
      </c>
      <c r="G10" s="663">
        <v>1327037162.9187539</v>
      </c>
      <c r="H10" s="663">
        <v>1629344219.8797898</v>
      </c>
      <c r="I10" s="663">
        <v>1344621839.1241586</v>
      </c>
      <c r="J10" s="663">
        <v>1559409220.4296277</v>
      </c>
      <c r="K10" s="664">
        <v>2904031059.5537863</v>
      </c>
    </row>
    <row r="11" spans="1:11">
      <c r="A11" s="308">
        <v>3</v>
      </c>
      <c r="B11" s="283" t="s">
        <v>492</v>
      </c>
      <c r="C11" s="446">
        <v>5278086419.7713165</v>
      </c>
      <c r="D11" s="663">
        <v>5751617906.1493225</v>
      </c>
      <c r="E11" s="663">
        <v>11029704325.920639</v>
      </c>
      <c r="F11" s="663">
        <v>1454606805.5113249</v>
      </c>
      <c r="G11" s="663">
        <v>1455768902.6240728</v>
      </c>
      <c r="H11" s="663">
        <v>2910375708.1353979</v>
      </c>
      <c r="I11" s="663">
        <v>51058957.425930977</v>
      </c>
      <c r="J11" s="663">
        <v>121078556.2425487</v>
      </c>
      <c r="K11" s="664">
        <v>172137513.66847968</v>
      </c>
    </row>
    <row r="12" spans="1:11">
      <c r="A12" s="308">
        <v>4</v>
      </c>
      <c r="B12" s="283" t="s">
        <v>493</v>
      </c>
      <c r="C12" s="446">
        <v>1415851324.4998333</v>
      </c>
      <c r="D12" s="663">
        <v>32823611.256037351</v>
      </c>
      <c r="E12" s="663">
        <v>1448674935.7558706</v>
      </c>
      <c r="F12" s="663">
        <v>0</v>
      </c>
      <c r="G12" s="663">
        <v>0</v>
      </c>
      <c r="H12" s="663">
        <v>0</v>
      </c>
      <c r="I12" s="663">
        <v>0</v>
      </c>
      <c r="J12" s="663">
        <v>0</v>
      </c>
      <c r="K12" s="664">
        <v>0</v>
      </c>
    </row>
    <row r="13" spans="1:11">
      <c r="A13" s="308">
        <v>5</v>
      </c>
      <c r="B13" s="283" t="s">
        <v>494</v>
      </c>
      <c r="C13" s="446">
        <v>1836987146.0779662</v>
      </c>
      <c r="D13" s="663">
        <v>5777179446.7612362</v>
      </c>
      <c r="E13" s="663">
        <v>7614166592.8392029</v>
      </c>
      <c r="F13" s="663">
        <v>285760001.27988166</v>
      </c>
      <c r="G13" s="663">
        <v>3516927633.7505541</v>
      </c>
      <c r="H13" s="663">
        <v>3802687635.0304356</v>
      </c>
      <c r="I13" s="663">
        <v>183630245.8531667</v>
      </c>
      <c r="J13" s="663">
        <v>3340689218.8155646</v>
      </c>
      <c r="K13" s="664">
        <v>3524319464.6687312</v>
      </c>
    </row>
    <row r="14" spans="1:11">
      <c r="A14" s="308">
        <v>6</v>
      </c>
      <c r="B14" s="283" t="s">
        <v>509</v>
      </c>
      <c r="C14" s="446">
        <v>0</v>
      </c>
      <c r="D14" s="663">
        <v>0</v>
      </c>
      <c r="E14" s="663">
        <v>0</v>
      </c>
      <c r="F14" s="663">
        <v>0</v>
      </c>
      <c r="G14" s="663">
        <v>0</v>
      </c>
      <c r="H14" s="663">
        <v>0</v>
      </c>
      <c r="I14" s="663">
        <v>0</v>
      </c>
      <c r="J14" s="663">
        <v>0</v>
      </c>
      <c r="K14" s="664">
        <v>0</v>
      </c>
    </row>
    <row r="15" spans="1:11">
      <c r="A15" s="308">
        <v>7</v>
      </c>
      <c r="B15" s="283" t="s">
        <v>496</v>
      </c>
      <c r="C15" s="446">
        <v>41083758.893000007</v>
      </c>
      <c r="D15" s="663">
        <v>123559480.05294797</v>
      </c>
      <c r="E15" s="663">
        <v>164643238.94594797</v>
      </c>
      <c r="F15" s="663">
        <v>41083758.892999969</v>
      </c>
      <c r="G15" s="663">
        <v>123559480.05294824</v>
      </c>
      <c r="H15" s="663">
        <v>164643238.94594821</v>
      </c>
      <c r="I15" s="663">
        <v>40883155.900166638</v>
      </c>
      <c r="J15" s="663">
        <v>124348233.69239235</v>
      </c>
      <c r="K15" s="664">
        <v>165231389.59255898</v>
      </c>
    </row>
    <row r="16" spans="1:11">
      <c r="A16" s="308">
        <v>8</v>
      </c>
      <c r="B16" s="284" t="s">
        <v>497</v>
      </c>
      <c r="C16" s="446">
        <v>10608538367.034267</v>
      </c>
      <c r="D16" s="663">
        <v>18039774173.509884</v>
      </c>
      <c r="E16" s="663">
        <v>28648312540.544151</v>
      </c>
      <c r="F16" s="663">
        <v>2083757622.6452422</v>
      </c>
      <c r="G16" s="663">
        <v>6423293179.3463287</v>
      </c>
      <c r="H16" s="663">
        <v>8507050801.9915724</v>
      </c>
      <c r="I16" s="663">
        <v>1620194198.3034232</v>
      </c>
      <c r="J16" s="663">
        <v>5145525229.1801338</v>
      </c>
      <c r="K16" s="664">
        <v>6765719427.4835558</v>
      </c>
    </row>
    <row r="17" spans="1:11">
      <c r="A17" s="306" t="s">
        <v>498</v>
      </c>
      <c r="B17" s="298"/>
      <c r="C17" s="665"/>
      <c r="D17" s="665"/>
      <c r="E17" s="665"/>
      <c r="F17" s="665"/>
      <c r="G17" s="665"/>
      <c r="H17" s="665"/>
      <c r="I17" s="665"/>
      <c r="J17" s="665"/>
      <c r="K17" s="666"/>
    </row>
    <row r="18" spans="1:11">
      <c r="A18" s="308">
        <v>9</v>
      </c>
      <c r="B18" s="283" t="s">
        <v>499</v>
      </c>
      <c r="C18" s="446">
        <v>166.66666666666666</v>
      </c>
      <c r="D18" s="663">
        <v>0</v>
      </c>
      <c r="E18" s="663">
        <v>166.66666666666666</v>
      </c>
      <c r="F18" s="663">
        <v>0</v>
      </c>
      <c r="G18" s="663">
        <v>0</v>
      </c>
      <c r="H18" s="663">
        <v>0</v>
      </c>
      <c r="I18" s="663">
        <v>0</v>
      </c>
      <c r="J18" s="663">
        <v>0</v>
      </c>
      <c r="K18" s="664">
        <v>0</v>
      </c>
    </row>
    <row r="19" spans="1:11">
      <c r="A19" s="308">
        <v>10</v>
      </c>
      <c r="B19" s="283" t="s">
        <v>500</v>
      </c>
      <c r="C19" s="446">
        <v>7605049993.6564083</v>
      </c>
      <c r="D19" s="663">
        <v>8772111780.6572647</v>
      </c>
      <c r="E19" s="663">
        <v>16377161774.313673</v>
      </c>
      <c r="F19" s="663">
        <v>186847460.45524815</v>
      </c>
      <c r="G19" s="663">
        <v>89586539.567667335</v>
      </c>
      <c r="H19" s="663">
        <v>276434000.02291548</v>
      </c>
      <c r="I19" s="663">
        <v>192461636.22738674</v>
      </c>
      <c r="J19" s="663">
        <v>1706480165.2250702</v>
      </c>
      <c r="K19" s="664">
        <v>1898941801.452457</v>
      </c>
    </row>
    <row r="20" spans="1:11">
      <c r="A20" s="308">
        <v>11</v>
      </c>
      <c r="B20" s="283" t="s">
        <v>501</v>
      </c>
      <c r="C20" s="446">
        <v>1555045.0849833335</v>
      </c>
      <c r="D20" s="663">
        <v>3153597.1666403892</v>
      </c>
      <c r="E20" s="663">
        <v>4708642.2516237227</v>
      </c>
      <c r="F20" s="663">
        <v>330869287.87582338</v>
      </c>
      <c r="G20" s="663">
        <v>3098289232.454483</v>
      </c>
      <c r="H20" s="663">
        <v>3429158520.3303065</v>
      </c>
      <c r="I20" s="663">
        <v>327120886.00096834</v>
      </c>
      <c r="J20" s="663">
        <v>3053435901.600265</v>
      </c>
      <c r="K20" s="664">
        <v>3380556787.6012335</v>
      </c>
    </row>
    <row r="21" spans="1:11" ht="13.5" thickBot="1">
      <c r="A21" s="211">
        <v>12</v>
      </c>
      <c r="B21" s="309" t="s">
        <v>502</v>
      </c>
      <c r="C21" s="667">
        <v>7606605205.4080582</v>
      </c>
      <c r="D21" s="668">
        <v>8775265377.8239059</v>
      </c>
      <c r="E21" s="667">
        <v>16381870583.231962</v>
      </c>
      <c r="F21" s="668">
        <v>517716748.3310715</v>
      </c>
      <c r="G21" s="668">
        <v>3187875772.0221505</v>
      </c>
      <c r="H21" s="668">
        <v>3705592520.3532219</v>
      </c>
      <c r="I21" s="668">
        <v>519582522.22835505</v>
      </c>
      <c r="J21" s="668">
        <v>4759916066.8253355</v>
      </c>
      <c r="K21" s="669">
        <v>5279498589.05369</v>
      </c>
    </row>
    <row r="22" spans="1:11" ht="38.25" customHeight="1" thickBot="1">
      <c r="A22" s="295"/>
      <c r="B22" s="296"/>
      <c r="C22" s="296"/>
      <c r="D22" s="296"/>
      <c r="E22" s="296"/>
      <c r="F22" s="813" t="s">
        <v>503</v>
      </c>
      <c r="G22" s="814"/>
      <c r="H22" s="814"/>
      <c r="I22" s="813" t="s">
        <v>504</v>
      </c>
      <c r="J22" s="814"/>
      <c r="K22" s="815"/>
    </row>
    <row r="23" spans="1:11">
      <c r="A23" s="288">
        <v>13</v>
      </c>
      <c r="B23" s="285" t="s">
        <v>489</v>
      </c>
      <c r="C23" s="294"/>
      <c r="D23" s="294"/>
      <c r="E23" s="294"/>
      <c r="F23" s="704">
        <v>2182003836.561132</v>
      </c>
      <c r="G23" s="704">
        <v>4553423569.0221281</v>
      </c>
      <c r="H23" s="704">
        <v>6735427405.5832596</v>
      </c>
      <c r="I23" s="704">
        <v>2101137498.7303801</v>
      </c>
      <c r="J23" s="704">
        <v>3038412122.8048301</v>
      </c>
      <c r="K23" s="705">
        <v>5139549621.5352097</v>
      </c>
    </row>
    <row r="24" spans="1:11" ht="13.5" thickBot="1">
      <c r="A24" s="289">
        <v>14</v>
      </c>
      <c r="B24" s="286" t="s">
        <v>505</v>
      </c>
      <c r="C24" s="310"/>
      <c r="D24" s="292"/>
      <c r="E24" s="293"/>
      <c r="F24" s="706">
        <v>1566040874.3141708</v>
      </c>
      <c r="G24" s="706">
        <v>3235417407.3241782</v>
      </c>
      <c r="H24" s="706">
        <v>4801458281.6383505</v>
      </c>
      <c r="I24" s="706">
        <v>1100611676.075068</v>
      </c>
      <c r="J24" s="706">
        <v>1286381307.2950335</v>
      </c>
      <c r="K24" s="707">
        <v>1691429856.8708889</v>
      </c>
    </row>
    <row r="25" spans="1:11" ht="13.5" thickBot="1">
      <c r="A25" s="290">
        <v>15</v>
      </c>
      <c r="B25" s="287" t="s">
        <v>506</v>
      </c>
      <c r="C25" s="291"/>
      <c r="D25" s="291"/>
      <c r="E25" s="291"/>
      <c r="F25" s="702">
        <v>1.3933249587222396</v>
      </c>
      <c r="G25" s="702">
        <v>1.4073681988340399</v>
      </c>
      <c r="H25" s="702">
        <v>1.4027878637081486</v>
      </c>
      <c r="I25" s="702">
        <v>1.9090634275508727</v>
      </c>
      <c r="J25" s="702">
        <v>2.3619840443685534</v>
      </c>
      <c r="K25" s="703">
        <v>3.0385827710545872</v>
      </c>
    </row>
    <row r="28" spans="1:11" ht="38.25">
      <c r="B28" s="22" t="s">
        <v>550</v>
      </c>
    </row>
    <row r="32" spans="1:11">
      <c r="C32" s="701"/>
      <c r="D32" s="701"/>
      <c r="E32" s="701"/>
      <c r="F32" s="701"/>
      <c r="G32" s="701"/>
      <c r="H32" s="701"/>
      <c r="I32" s="701"/>
      <c r="J32" s="701"/>
      <c r="K32" s="701"/>
    </row>
    <row r="33" spans="3:11">
      <c r="C33" s="701"/>
      <c r="D33" s="701"/>
      <c r="E33" s="701"/>
      <c r="F33" s="701"/>
      <c r="G33" s="701"/>
      <c r="H33" s="701"/>
      <c r="I33" s="701"/>
      <c r="J33" s="701"/>
      <c r="K33" s="701"/>
    </row>
    <row r="34" spans="3:11">
      <c r="C34" s="701"/>
      <c r="D34" s="701"/>
      <c r="E34" s="701"/>
      <c r="F34" s="701"/>
      <c r="G34" s="701"/>
      <c r="H34" s="701"/>
      <c r="I34" s="701"/>
      <c r="J34" s="701"/>
      <c r="K34" s="701"/>
    </row>
    <row r="35" spans="3:11">
      <c r="C35" s="701"/>
      <c r="D35" s="701"/>
      <c r="E35" s="701"/>
      <c r="F35" s="701"/>
      <c r="G35" s="701"/>
      <c r="H35" s="701"/>
      <c r="I35" s="701"/>
      <c r="J35" s="701"/>
      <c r="K35" s="701"/>
    </row>
    <row r="36" spans="3:11">
      <c r="C36" s="701"/>
      <c r="D36" s="701"/>
      <c r="E36" s="701"/>
      <c r="F36" s="701"/>
      <c r="G36" s="701"/>
      <c r="H36" s="701"/>
      <c r="I36" s="701"/>
      <c r="J36" s="701"/>
      <c r="K36" s="701"/>
    </row>
    <row r="37" spans="3:11">
      <c r="C37" s="701"/>
      <c r="D37" s="701"/>
      <c r="E37" s="701"/>
      <c r="F37" s="701"/>
      <c r="G37" s="701"/>
      <c r="H37" s="701"/>
      <c r="I37" s="701"/>
      <c r="J37" s="701"/>
      <c r="K37" s="701"/>
    </row>
    <row r="38" spans="3:11">
      <c r="C38" s="701"/>
      <c r="D38" s="701"/>
      <c r="E38" s="701"/>
      <c r="F38" s="701"/>
      <c r="G38" s="701"/>
      <c r="H38" s="701"/>
      <c r="I38" s="701"/>
      <c r="J38" s="701"/>
      <c r="K38" s="701"/>
    </row>
    <row r="39" spans="3:11">
      <c r="C39" s="701"/>
      <c r="D39" s="701"/>
      <c r="E39" s="701"/>
      <c r="F39" s="701"/>
      <c r="G39" s="701"/>
      <c r="H39" s="701"/>
      <c r="I39" s="701"/>
      <c r="J39" s="701"/>
      <c r="K39" s="701"/>
    </row>
    <row r="40" spans="3:11">
      <c r="C40" s="701"/>
      <c r="D40" s="701"/>
      <c r="E40" s="701"/>
      <c r="F40" s="701"/>
      <c r="G40" s="701"/>
      <c r="H40" s="701"/>
      <c r="I40" s="701"/>
      <c r="J40" s="701"/>
      <c r="K40" s="701"/>
    </row>
    <row r="41" spans="3:11">
      <c r="C41" s="701"/>
      <c r="D41" s="701"/>
      <c r="E41" s="701"/>
      <c r="F41" s="701"/>
      <c r="G41" s="701"/>
      <c r="H41" s="701"/>
      <c r="I41" s="701"/>
      <c r="J41" s="701"/>
      <c r="K41" s="701"/>
    </row>
    <row r="42" spans="3:11">
      <c r="C42" s="701"/>
      <c r="D42" s="701"/>
      <c r="E42" s="701"/>
      <c r="F42" s="701"/>
      <c r="G42" s="701"/>
      <c r="H42" s="701"/>
      <c r="I42" s="701"/>
      <c r="J42" s="701"/>
      <c r="K42" s="701"/>
    </row>
    <row r="43" spans="3:11">
      <c r="C43" s="701"/>
      <c r="D43" s="701"/>
      <c r="E43" s="701"/>
      <c r="F43" s="701"/>
      <c r="G43" s="701"/>
      <c r="H43" s="701"/>
      <c r="I43" s="701"/>
      <c r="J43" s="701"/>
      <c r="K43" s="701"/>
    </row>
    <row r="44" spans="3:11">
      <c r="C44" s="701"/>
      <c r="D44" s="701"/>
      <c r="E44" s="701"/>
      <c r="F44" s="701"/>
      <c r="G44" s="701"/>
      <c r="H44" s="701"/>
      <c r="I44" s="701"/>
      <c r="J44" s="701"/>
      <c r="K44" s="701"/>
    </row>
    <row r="45" spans="3:11">
      <c r="C45" s="701"/>
      <c r="D45" s="701"/>
      <c r="E45" s="701"/>
      <c r="F45" s="701"/>
      <c r="G45" s="701"/>
      <c r="H45" s="701"/>
      <c r="I45" s="701"/>
      <c r="J45" s="701"/>
      <c r="K45" s="701"/>
    </row>
    <row r="46" spans="3:11">
      <c r="C46" s="701"/>
      <c r="D46" s="701"/>
      <c r="E46" s="701"/>
      <c r="F46" s="701"/>
      <c r="G46" s="701"/>
      <c r="H46" s="701"/>
      <c r="I46" s="701"/>
      <c r="J46" s="701"/>
      <c r="K46" s="701"/>
    </row>
    <row r="47" spans="3:11">
      <c r="C47" s="701"/>
      <c r="D47" s="701"/>
      <c r="E47" s="701"/>
      <c r="F47" s="701"/>
      <c r="G47" s="701"/>
      <c r="H47" s="701"/>
      <c r="I47" s="701"/>
      <c r="J47" s="701"/>
      <c r="K47" s="701"/>
    </row>
    <row r="48" spans="3:11">
      <c r="C48" s="701"/>
      <c r="D48" s="701"/>
      <c r="E48" s="701"/>
      <c r="F48" s="701"/>
      <c r="G48" s="701"/>
      <c r="H48" s="701"/>
      <c r="I48" s="701"/>
      <c r="J48" s="701"/>
      <c r="K48" s="701"/>
    </row>
    <row r="49" spans="3:11">
      <c r="C49" s="701"/>
      <c r="D49" s="701"/>
      <c r="E49" s="701"/>
      <c r="F49" s="701"/>
      <c r="G49" s="701"/>
      <c r="H49" s="701"/>
      <c r="I49" s="701"/>
      <c r="J49" s="701"/>
      <c r="K49" s="701"/>
    </row>
    <row r="50" spans="3:11">
      <c r="C50" s="701"/>
      <c r="D50" s="701"/>
      <c r="E50" s="701"/>
      <c r="F50" s="701"/>
      <c r="G50" s="701"/>
      <c r="H50" s="701"/>
      <c r="I50" s="701"/>
      <c r="J50" s="701"/>
      <c r="K50" s="701"/>
    </row>
    <row r="51" spans="3:11">
      <c r="C51" s="701"/>
      <c r="D51" s="701"/>
      <c r="E51" s="701"/>
      <c r="F51" s="701"/>
      <c r="G51" s="701"/>
      <c r="H51" s="701"/>
      <c r="I51" s="701"/>
      <c r="J51" s="701"/>
      <c r="K51" s="701"/>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39"/>
  <sheetViews>
    <sheetView zoomScale="90" zoomScaleNormal="90" workbookViewId="0">
      <pane xSplit="1" ySplit="5" topLeftCell="B6" activePane="bottomRight" state="frozen"/>
      <selection pane="topRight"/>
      <selection pane="bottomLeft"/>
      <selection pane="bottomRight" activeCell="C7" sqref="C7:N21"/>
    </sheetView>
  </sheetViews>
  <sheetFormatPr defaultColWidth="9.140625" defaultRowHeight="15"/>
  <cols>
    <col min="1" max="1" width="10.5703125" style="66" bestFit="1" customWidth="1"/>
    <col min="2" max="2" width="59.140625" style="66" customWidth="1"/>
    <col min="3" max="3" width="14.85546875" style="66" bestFit="1" customWidth="1"/>
    <col min="4" max="4" width="10" style="66" bestFit="1" customWidth="1"/>
    <col min="5" max="5" width="18.42578125" style="66" bestFit="1" customWidth="1"/>
    <col min="6" max="13" width="10.5703125" style="66" customWidth="1"/>
    <col min="14" max="14" width="31" style="66" bestFit="1" customWidth="1"/>
    <col min="15" max="16384" width="9.140625" style="11"/>
  </cols>
  <sheetData>
    <row r="1" spans="1:14" s="725" customFormat="1">
      <c r="A1" s="723" t="s">
        <v>188</v>
      </c>
      <c r="B1" s="724" t="str">
        <f>Info!C2</f>
        <v>სს თიბისი ბანკი</v>
      </c>
      <c r="C1" s="724"/>
      <c r="D1" s="724"/>
      <c r="E1" s="724"/>
      <c r="F1" s="724"/>
      <c r="G1" s="724"/>
      <c r="H1" s="724"/>
      <c r="I1" s="724"/>
      <c r="J1" s="724"/>
      <c r="K1" s="724"/>
      <c r="L1" s="724"/>
      <c r="M1" s="724"/>
      <c r="N1" s="724"/>
    </row>
    <row r="2" spans="1:14" s="725" customFormat="1" ht="14.25" customHeight="1">
      <c r="A2" s="724" t="s">
        <v>189</v>
      </c>
      <c r="B2" s="693">
        <f>'1. key ratios'!B2</f>
        <v>44926</v>
      </c>
      <c r="C2" s="724"/>
      <c r="D2" s="724"/>
      <c r="E2" s="724"/>
      <c r="F2" s="724"/>
      <c r="G2" s="724"/>
      <c r="H2" s="724"/>
      <c r="I2" s="724"/>
      <c r="J2" s="724"/>
      <c r="K2" s="724"/>
      <c r="L2" s="724"/>
      <c r="M2" s="724"/>
      <c r="N2" s="724"/>
    </row>
    <row r="3" spans="1:14" ht="14.25" customHeight="1"/>
    <row r="4" spans="1:14" ht="15.75" thickBot="1">
      <c r="A4" s="2" t="s">
        <v>417</v>
      </c>
      <c r="B4" s="90" t="s">
        <v>77</v>
      </c>
    </row>
    <row r="5" spans="1:14" s="24" customFormat="1" ht="12.75">
      <c r="A5" s="166"/>
      <c r="B5" s="167"/>
      <c r="C5" s="168" t="s">
        <v>0</v>
      </c>
      <c r="D5" s="168" t="s">
        <v>1</v>
      </c>
      <c r="E5" s="168" t="s">
        <v>2</v>
      </c>
      <c r="F5" s="168" t="s">
        <v>3</v>
      </c>
      <c r="G5" s="168" t="s">
        <v>4</v>
      </c>
      <c r="H5" s="168" t="s">
        <v>5</v>
      </c>
      <c r="I5" s="168" t="s">
        <v>237</v>
      </c>
      <c r="J5" s="168" t="s">
        <v>238</v>
      </c>
      <c r="K5" s="168" t="s">
        <v>239</v>
      </c>
      <c r="L5" s="168" t="s">
        <v>240</v>
      </c>
      <c r="M5" s="168" t="s">
        <v>241</v>
      </c>
      <c r="N5" s="169" t="s">
        <v>242</v>
      </c>
    </row>
    <row r="6" spans="1:14" ht="45">
      <c r="A6" s="160"/>
      <c r="B6" s="102"/>
      <c r="C6" s="103" t="s">
        <v>87</v>
      </c>
      <c r="D6" s="104" t="s">
        <v>76</v>
      </c>
      <c r="E6" s="105" t="s">
        <v>86</v>
      </c>
      <c r="F6" s="106">
        <v>0</v>
      </c>
      <c r="G6" s="106">
        <v>0.2</v>
      </c>
      <c r="H6" s="106">
        <v>0.35</v>
      </c>
      <c r="I6" s="106">
        <v>0.5</v>
      </c>
      <c r="J6" s="106">
        <v>0.75</v>
      </c>
      <c r="K6" s="106">
        <v>1</v>
      </c>
      <c r="L6" s="106">
        <v>1.5</v>
      </c>
      <c r="M6" s="106">
        <v>2.5</v>
      </c>
      <c r="N6" s="161" t="s">
        <v>77</v>
      </c>
    </row>
    <row r="7" spans="1:14">
      <c r="A7" s="162">
        <v>1</v>
      </c>
      <c r="B7" s="107" t="s">
        <v>78</v>
      </c>
      <c r="C7" s="752">
        <v>3824536265.8161001</v>
      </c>
      <c r="D7" s="753"/>
      <c r="E7" s="754">
        <v>111386004.21244501</v>
      </c>
      <c r="F7" s="752">
        <v>5680605.7935199998</v>
      </c>
      <c r="G7" s="752">
        <v>48241512.075566806</v>
      </c>
      <c r="H7" s="752">
        <v>0</v>
      </c>
      <c r="I7" s="752">
        <v>18549214.971476</v>
      </c>
      <c r="J7" s="752">
        <v>0</v>
      </c>
      <c r="K7" s="752">
        <v>38914671.371882997</v>
      </c>
      <c r="L7" s="752">
        <v>0</v>
      </c>
      <c r="M7" s="752">
        <v>0</v>
      </c>
      <c r="N7" s="755">
        <v>57837581.272734359</v>
      </c>
    </row>
    <row r="8" spans="1:14">
      <c r="A8" s="162">
        <v>1.1000000000000001</v>
      </c>
      <c r="B8" s="108" t="s">
        <v>79</v>
      </c>
      <c r="C8" s="756">
        <v>3001931799.6792002</v>
      </c>
      <c r="D8" s="757">
        <v>0.02</v>
      </c>
      <c r="E8" s="754">
        <v>60038635.993584007</v>
      </c>
      <c r="F8" s="756">
        <v>0</v>
      </c>
      <c r="G8" s="756">
        <v>48241512.075566806</v>
      </c>
      <c r="H8" s="756">
        <v>0</v>
      </c>
      <c r="I8" s="756">
        <v>310714.97147599998</v>
      </c>
      <c r="J8" s="756">
        <v>0</v>
      </c>
      <c r="K8" s="756">
        <v>11486408.946542</v>
      </c>
      <c r="L8" s="756">
        <v>0</v>
      </c>
      <c r="M8" s="756">
        <v>0</v>
      </c>
      <c r="N8" s="755">
        <v>21290068.847393364</v>
      </c>
    </row>
    <row r="9" spans="1:14">
      <c r="A9" s="162">
        <v>1.2</v>
      </c>
      <c r="B9" s="108" t="s">
        <v>80</v>
      </c>
      <c r="C9" s="756">
        <v>580747480.40569997</v>
      </c>
      <c r="D9" s="757">
        <v>0.05</v>
      </c>
      <c r="E9" s="754">
        <v>29037374.020284999</v>
      </c>
      <c r="F9" s="756">
        <v>0</v>
      </c>
      <c r="G9" s="756">
        <v>0</v>
      </c>
      <c r="H9" s="756">
        <v>0</v>
      </c>
      <c r="I9" s="756">
        <v>2904650</v>
      </c>
      <c r="J9" s="756">
        <v>0</v>
      </c>
      <c r="K9" s="756">
        <v>26132724.020284999</v>
      </c>
      <c r="L9" s="756">
        <v>0</v>
      </c>
      <c r="M9" s="756">
        <v>0</v>
      </c>
      <c r="N9" s="755">
        <v>27585049.020284999</v>
      </c>
    </row>
    <row r="10" spans="1:14">
      <c r="A10" s="162">
        <v>1.3</v>
      </c>
      <c r="B10" s="108" t="s">
        <v>81</v>
      </c>
      <c r="C10" s="756">
        <v>183718230.0632</v>
      </c>
      <c r="D10" s="757">
        <v>0.08</v>
      </c>
      <c r="E10" s="754">
        <v>14697458.405056</v>
      </c>
      <c r="F10" s="756">
        <v>0</v>
      </c>
      <c r="G10" s="756">
        <v>0</v>
      </c>
      <c r="H10" s="756">
        <v>0</v>
      </c>
      <c r="I10" s="756">
        <v>13401920</v>
      </c>
      <c r="J10" s="756">
        <v>0</v>
      </c>
      <c r="K10" s="756">
        <v>1295538.405056</v>
      </c>
      <c r="L10" s="756">
        <v>0</v>
      </c>
      <c r="M10" s="756">
        <v>0</v>
      </c>
      <c r="N10" s="755">
        <v>7996498.4050559998</v>
      </c>
    </row>
    <row r="11" spans="1:14">
      <c r="A11" s="162">
        <v>1.4</v>
      </c>
      <c r="B11" s="108" t="s">
        <v>82</v>
      </c>
      <c r="C11" s="756">
        <v>17563000</v>
      </c>
      <c r="D11" s="757">
        <v>0.11</v>
      </c>
      <c r="E11" s="754">
        <v>1931930</v>
      </c>
      <c r="F11" s="756">
        <v>0</v>
      </c>
      <c r="G11" s="756">
        <v>0</v>
      </c>
      <c r="H11" s="756">
        <v>0</v>
      </c>
      <c r="I11" s="756">
        <v>1931930</v>
      </c>
      <c r="J11" s="756">
        <v>0</v>
      </c>
      <c r="K11" s="756">
        <v>0</v>
      </c>
      <c r="L11" s="756">
        <v>0</v>
      </c>
      <c r="M11" s="756">
        <v>0</v>
      </c>
      <c r="N11" s="755">
        <v>965965</v>
      </c>
    </row>
    <row r="12" spans="1:14">
      <c r="A12" s="162">
        <v>1.5</v>
      </c>
      <c r="B12" s="108" t="s">
        <v>83</v>
      </c>
      <c r="C12" s="756">
        <v>40575755.667999998</v>
      </c>
      <c r="D12" s="757">
        <v>0.14000000000000001</v>
      </c>
      <c r="E12" s="754">
        <v>5680605.7935199998</v>
      </c>
      <c r="F12" s="756">
        <v>5680605.7935199998</v>
      </c>
      <c r="G12" s="756">
        <v>0</v>
      </c>
      <c r="H12" s="756">
        <v>0</v>
      </c>
      <c r="I12" s="756">
        <v>0</v>
      </c>
      <c r="J12" s="756">
        <v>0</v>
      </c>
      <c r="K12" s="756">
        <v>0</v>
      </c>
      <c r="L12" s="756">
        <v>0</v>
      </c>
      <c r="M12" s="756">
        <v>0</v>
      </c>
      <c r="N12" s="755">
        <v>0</v>
      </c>
    </row>
    <row r="13" spans="1:14">
      <c r="A13" s="162">
        <v>1.6</v>
      </c>
      <c r="B13" s="109" t="s">
        <v>84</v>
      </c>
      <c r="C13" s="756">
        <v>0</v>
      </c>
      <c r="D13" s="758"/>
      <c r="E13" s="756"/>
      <c r="F13" s="756">
        <v>0</v>
      </c>
      <c r="G13" s="756">
        <v>0</v>
      </c>
      <c r="H13" s="756">
        <v>0</v>
      </c>
      <c r="I13" s="756">
        <v>0</v>
      </c>
      <c r="J13" s="756">
        <v>0</v>
      </c>
      <c r="K13" s="756">
        <v>0</v>
      </c>
      <c r="L13" s="756">
        <v>0</v>
      </c>
      <c r="M13" s="756">
        <v>0</v>
      </c>
      <c r="N13" s="755">
        <v>0</v>
      </c>
    </row>
    <row r="14" spans="1:14" ht="30">
      <c r="A14" s="162">
        <v>2</v>
      </c>
      <c r="B14" s="110" t="s">
        <v>85</v>
      </c>
      <c r="C14" s="752">
        <v>19037040</v>
      </c>
      <c r="D14" s="753"/>
      <c r="E14" s="754">
        <v>599955.19999999995</v>
      </c>
      <c r="F14" s="756">
        <v>0</v>
      </c>
      <c r="G14" s="756">
        <v>0</v>
      </c>
      <c r="H14" s="756">
        <v>0</v>
      </c>
      <c r="I14" s="756">
        <v>599955.19999999995</v>
      </c>
      <c r="J14" s="756">
        <v>0</v>
      </c>
      <c r="K14" s="756">
        <v>0</v>
      </c>
      <c r="L14" s="756">
        <v>0</v>
      </c>
      <c r="M14" s="756">
        <v>0</v>
      </c>
      <c r="N14" s="755">
        <v>299977.59999999998</v>
      </c>
    </row>
    <row r="15" spans="1:14">
      <c r="A15" s="162">
        <v>2.1</v>
      </c>
      <c r="B15" s="109" t="s">
        <v>79</v>
      </c>
      <c r="C15" s="756">
        <v>0</v>
      </c>
      <c r="D15" s="757">
        <v>5.0000000000000001E-3</v>
      </c>
      <c r="E15" s="754">
        <v>0</v>
      </c>
      <c r="F15" s="756">
        <v>0</v>
      </c>
      <c r="G15" s="756">
        <v>0</v>
      </c>
      <c r="H15" s="756">
        <v>0</v>
      </c>
      <c r="I15" s="756">
        <v>0</v>
      </c>
      <c r="J15" s="756">
        <v>0</v>
      </c>
      <c r="K15" s="756">
        <v>0</v>
      </c>
      <c r="L15" s="756">
        <v>0</v>
      </c>
      <c r="M15" s="756">
        <v>0</v>
      </c>
      <c r="N15" s="755">
        <v>0</v>
      </c>
    </row>
    <row r="16" spans="1:14">
      <c r="A16" s="162">
        <v>2.2000000000000002</v>
      </c>
      <c r="B16" s="109" t="s">
        <v>80</v>
      </c>
      <c r="C16" s="756">
        <v>0</v>
      </c>
      <c r="D16" s="757">
        <v>0.01</v>
      </c>
      <c r="E16" s="754">
        <v>0</v>
      </c>
      <c r="F16" s="756">
        <v>0</v>
      </c>
      <c r="G16" s="756">
        <v>0</v>
      </c>
      <c r="H16" s="756">
        <v>0</v>
      </c>
      <c r="I16" s="756">
        <v>0</v>
      </c>
      <c r="J16" s="756">
        <v>0</v>
      </c>
      <c r="K16" s="756">
        <v>0</v>
      </c>
      <c r="L16" s="756">
        <v>0</v>
      </c>
      <c r="M16" s="756">
        <v>0</v>
      </c>
      <c r="N16" s="755">
        <v>0</v>
      </c>
    </row>
    <row r="17" spans="1:14">
      <c r="A17" s="162">
        <v>2.2999999999999998</v>
      </c>
      <c r="B17" s="109" t="s">
        <v>81</v>
      </c>
      <c r="C17" s="756">
        <v>8076320</v>
      </c>
      <c r="D17" s="757">
        <v>0.02</v>
      </c>
      <c r="E17" s="754">
        <v>161526.39999999999</v>
      </c>
      <c r="F17" s="756">
        <v>0</v>
      </c>
      <c r="G17" s="756">
        <v>0</v>
      </c>
      <c r="H17" s="756">
        <v>0</v>
      </c>
      <c r="I17" s="756">
        <v>161526.39999999999</v>
      </c>
      <c r="J17" s="756">
        <v>0</v>
      </c>
      <c r="K17" s="756">
        <v>0</v>
      </c>
      <c r="L17" s="756">
        <v>0</v>
      </c>
      <c r="M17" s="756">
        <v>0</v>
      </c>
      <c r="N17" s="755">
        <v>80763.199999999997</v>
      </c>
    </row>
    <row r="18" spans="1:14">
      <c r="A18" s="162">
        <v>2.4</v>
      </c>
      <c r="B18" s="109" t="s">
        <v>82</v>
      </c>
      <c r="C18" s="756">
        <v>0</v>
      </c>
      <c r="D18" s="757">
        <v>0.03</v>
      </c>
      <c r="E18" s="754">
        <v>0</v>
      </c>
      <c r="F18" s="756">
        <v>0</v>
      </c>
      <c r="G18" s="756">
        <v>0</v>
      </c>
      <c r="H18" s="756">
        <v>0</v>
      </c>
      <c r="I18" s="756">
        <v>0</v>
      </c>
      <c r="J18" s="756">
        <v>0</v>
      </c>
      <c r="K18" s="756">
        <v>0</v>
      </c>
      <c r="L18" s="756">
        <v>0</v>
      </c>
      <c r="M18" s="756">
        <v>0</v>
      </c>
      <c r="N18" s="755">
        <v>0</v>
      </c>
    </row>
    <row r="19" spans="1:14">
      <c r="A19" s="162">
        <v>2.5</v>
      </c>
      <c r="B19" s="109" t="s">
        <v>83</v>
      </c>
      <c r="C19" s="756">
        <v>10960720</v>
      </c>
      <c r="D19" s="757">
        <v>0.04</v>
      </c>
      <c r="E19" s="754">
        <v>438428.8</v>
      </c>
      <c r="F19" s="756">
        <v>0</v>
      </c>
      <c r="G19" s="756">
        <v>0</v>
      </c>
      <c r="H19" s="756">
        <v>0</v>
      </c>
      <c r="I19" s="756">
        <v>438428.8</v>
      </c>
      <c r="J19" s="756">
        <v>0</v>
      </c>
      <c r="K19" s="756">
        <v>0</v>
      </c>
      <c r="L19" s="756">
        <v>0</v>
      </c>
      <c r="M19" s="756">
        <v>0</v>
      </c>
      <c r="N19" s="755">
        <v>219214.4</v>
      </c>
    </row>
    <row r="20" spans="1:14">
      <c r="A20" s="162">
        <v>2.6</v>
      </c>
      <c r="B20" s="109" t="s">
        <v>84</v>
      </c>
      <c r="C20" s="756">
        <v>0</v>
      </c>
      <c r="D20" s="758"/>
      <c r="E20" s="756">
        <v>0</v>
      </c>
      <c r="F20" s="756">
        <v>0</v>
      </c>
      <c r="G20" s="756">
        <v>0</v>
      </c>
      <c r="H20" s="756">
        <v>0</v>
      </c>
      <c r="I20" s="756">
        <v>0</v>
      </c>
      <c r="J20" s="756">
        <v>0</v>
      </c>
      <c r="K20" s="756">
        <v>0</v>
      </c>
      <c r="L20" s="756">
        <v>0</v>
      </c>
      <c r="M20" s="756">
        <v>0</v>
      </c>
      <c r="N20" s="755">
        <v>0</v>
      </c>
    </row>
    <row r="21" spans="1:14" ht="15.75" thickBot="1">
      <c r="A21" s="163">
        <v>3</v>
      </c>
      <c r="B21" s="164" t="s">
        <v>68</v>
      </c>
      <c r="C21" s="265">
        <v>3843573305.8161001</v>
      </c>
      <c r="D21" s="165"/>
      <c r="E21" s="266">
        <v>111985959.41244501</v>
      </c>
      <c r="F21" s="756">
        <v>0</v>
      </c>
      <c r="G21" s="756">
        <v>0</v>
      </c>
      <c r="H21" s="756">
        <v>0</v>
      </c>
      <c r="I21" s="756">
        <v>0</v>
      </c>
      <c r="J21" s="756">
        <v>0</v>
      </c>
      <c r="K21" s="756">
        <v>0</v>
      </c>
      <c r="L21" s="756">
        <v>0</v>
      </c>
      <c r="M21" s="756">
        <v>0</v>
      </c>
      <c r="N21" s="755">
        <v>58137558.87273436</v>
      </c>
    </row>
    <row r="22" spans="1:14">
      <c r="E22" s="267"/>
      <c r="F22" s="267"/>
      <c r="G22" s="267"/>
      <c r="H22" s="267"/>
      <c r="I22" s="267"/>
      <c r="J22" s="267"/>
      <c r="K22" s="267"/>
      <c r="L22" s="267"/>
      <c r="M22" s="267"/>
    </row>
    <row r="25" spans="1:14">
      <c r="C25" s="267"/>
      <c r="D25" s="267"/>
      <c r="E25" s="267"/>
      <c r="F25" s="267"/>
      <c r="G25" s="267"/>
      <c r="H25" s="267"/>
      <c r="I25" s="267"/>
      <c r="J25" s="267"/>
      <c r="K25" s="267"/>
      <c r="L25" s="267"/>
      <c r="M25" s="267"/>
      <c r="N25" s="267"/>
    </row>
    <row r="26" spans="1:14">
      <c r="C26" s="267"/>
      <c r="D26" s="267"/>
      <c r="E26" s="267"/>
      <c r="F26" s="267"/>
      <c r="G26" s="267"/>
      <c r="H26" s="267"/>
      <c r="I26" s="267"/>
      <c r="J26" s="267"/>
      <c r="K26" s="267"/>
      <c r="L26" s="267"/>
      <c r="M26" s="267"/>
      <c r="N26" s="267"/>
    </row>
    <row r="27" spans="1:14">
      <c r="C27" s="267"/>
      <c r="D27" s="267"/>
      <c r="E27" s="267"/>
      <c r="F27" s="267"/>
      <c r="G27" s="267"/>
      <c r="H27" s="267"/>
      <c r="I27" s="267"/>
      <c r="J27" s="267"/>
      <c r="K27" s="267"/>
      <c r="L27" s="267"/>
      <c r="M27" s="267"/>
      <c r="N27" s="267"/>
    </row>
    <row r="28" spans="1:14">
      <c r="C28" s="267"/>
      <c r="D28" s="267"/>
      <c r="E28" s="267"/>
      <c r="F28" s="267"/>
      <c r="G28" s="267"/>
      <c r="H28" s="267"/>
      <c r="I28" s="267"/>
      <c r="J28" s="267"/>
      <c r="K28" s="267"/>
      <c r="L28" s="267"/>
      <c r="M28" s="267"/>
      <c r="N28" s="267"/>
    </row>
    <row r="29" spans="1:14">
      <c r="C29" s="267"/>
      <c r="D29" s="267"/>
      <c r="E29" s="267"/>
      <c r="F29" s="267"/>
      <c r="G29" s="267"/>
      <c r="H29" s="267"/>
      <c r="I29" s="267"/>
      <c r="J29" s="267"/>
      <c r="K29" s="267"/>
      <c r="L29" s="267"/>
      <c r="M29" s="267"/>
      <c r="N29" s="267"/>
    </row>
    <row r="30" spans="1:14">
      <c r="C30" s="267"/>
      <c r="D30" s="267"/>
      <c r="E30" s="267"/>
      <c r="F30" s="267"/>
      <c r="G30" s="267"/>
      <c r="H30" s="267"/>
      <c r="I30" s="267"/>
      <c r="J30" s="267"/>
      <c r="K30" s="267"/>
      <c r="L30" s="267"/>
      <c r="M30" s="267"/>
      <c r="N30" s="267"/>
    </row>
    <row r="31" spans="1:14">
      <c r="C31" s="267"/>
      <c r="D31" s="267"/>
      <c r="E31" s="267"/>
      <c r="F31" s="267"/>
      <c r="G31" s="267"/>
      <c r="H31" s="267"/>
      <c r="I31" s="267"/>
      <c r="J31" s="267"/>
      <c r="K31" s="267"/>
      <c r="L31" s="267"/>
      <c r="M31" s="267"/>
      <c r="N31" s="267"/>
    </row>
    <row r="32" spans="1:14">
      <c r="C32" s="267"/>
      <c r="D32" s="267"/>
      <c r="E32" s="267"/>
      <c r="F32" s="267"/>
      <c r="G32" s="267"/>
      <c r="H32" s="267"/>
      <c r="I32" s="267"/>
      <c r="J32" s="267"/>
      <c r="K32" s="267"/>
      <c r="L32" s="267"/>
      <c r="M32" s="267"/>
      <c r="N32" s="267"/>
    </row>
    <row r="33" spans="3:14">
      <c r="C33" s="267"/>
      <c r="D33" s="267"/>
      <c r="E33" s="267"/>
      <c r="F33" s="267"/>
      <c r="G33" s="267"/>
      <c r="H33" s="267"/>
      <c r="I33" s="267"/>
      <c r="J33" s="267"/>
      <c r="K33" s="267"/>
      <c r="L33" s="267"/>
      <c r="M33" s="267"/>
      <c r="N33" s="267"/>
    </row>
    <row r="34" spans="3:14">
      <c r="C34" s="267"/>
      <c r="D34" s="267"/>
      <c r="E34" s="267"/>
      <c r="F34" s="267"/>
      <c r="G34" s="267"/>
      <c r="H34" s="267"/>
      <c r="I34" s="267"/>
      <c r="J34" s="267"/>
      <c r="K34" s="267"/>
      <c r="L34" s="267"/>
      <c r="M34" s="267"/>
      <c r="N34" s="267"/>
    </row>
    <row r="35" spans="3:14">
      <c r="C35" s="267"/>
      <c r="D35" s="267"/>
      <c r="E35" s="267"/>
      <c r="F35" s="267"/>
      <c r="G35" s="267"/>
      <c r="H35" s="267"/>
      <c r="I35" s="267"/>
      <c r="J35" s="267"/>
      <c r="K35" s="267"/>
      <c r="L35" s="267"/>
      <c r="M35" s="267"/>
      <c r="N35" s="267"/>
    </row>
    <row r="36" spans="3:14">
      <c r="C36" s="267"/>
      <c r="D36" s="267"/>
      <c r="E36" s="267"/>
      <c r="F36" s="267"/>
      <c r="G36" s="267"/>
      <c r="H36" s="267"/>
      <c r="I36" s="267"/>
      <c r="J36" s="267"/>
      <c r="K36" s="267"/>
      <c r="L36" s="267"/>
      <c r="M36" s="267"/>
      <c r="N36" s="267"/>
    </row>
    <row r="37" spans="3:14">
      <c r="C37" s="267"/>
      <c r="D37" s="267"/>
      <c r="E37" s="267"/>
      <c r="F37" s="267"/>
      <c r="G37" s="267"/>
      <c r="H37" s="267"/>
      <c r="I37" s="267"/>
      <c r="J37" s="267"/>
      <c r="K37" s="267"/>
      <c r="L37" s="267"/>
      <c r="M37" s="267"/>
      <c r="N37" s="267"/>
    </row>
    <row r="38" spans="3:14">
      <c r="C38" s="267"/>
      <c r="D38" s="267"/>
      <c r="E38" s="267"/>
      <c r="F38" s="267"/>
      <c r="G38" s="267"/>
      <c r="H38" s="267"/>
      <c r="I38" s="267"/>
      <c r="J38" s="267"/>
      <c r="K38" s="267"/>
      <c r="L38" s="267"/>
      <c r="M38" s="267"/>
      <c r="N38" s="267"/>
    </row>
    <row r="39" spans="3:14">
      <c r="C39" s="267"/>
      <c r="D39" s="267"/>
      <c r="E39" s="267"/>
      <c r="F39" s="267"/>
      <c r="G39" s="267"/>
      <c r="H39" s="267"/>
      <c r="I39" s="267"/>
      <c r="J39" s="267"/>
      <c r="K39" s="267"/>
      <c r="L39" s="267"/>
      <c r="M39" s="267"/>
      <c r="N39" s="267"/>
    </row>
  </sheetData>
  <conditionalFormatting sqref="E8:E12">
    <cfRule type="expression" dxfId="19" priority="2">
      <formula>(C8*D8)&lt;&gt;SUM(#REF!)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3"/>
  <sheetViews>
    <sheetView workbookViewId="0">
      <selection activeCell="C6" sqref="C6:C38"/>
    </sheetView>
  </sheetViews>
  <sheetFormatPr defaultRowHeight="15"/>
  <cols>
    <col min="1" max="1" width="11.42578125" customWidth="1"/>
    <col min="2" max="2" width="76.85546875" style="4" customWidth="1"/>
    <col min="3" max="3" width="14.5703125" bestFit="1" customWidth="1"/>
  </cols>
  <sheetData>
    <row r="1" spans="1:4" s="715" customFormat="1">
      <c r="A1" s="714" t="s">
        <v>188</v>
      </c>
      <c r="B1" s="715" t="str">
        <f>Info!C2</f>
        <v>სს თიბისი ბანკი</v>
      </c>
    </row>
    <row r="2" spans="1:4" s="715" customFormat="1">
      <c r="A2" s="714" t="s">
        <v>189</v>
      </c>
      <c r="B2" s="693">
        <f>'1. key ratios'!B2</f>
        <v>44926</v>
      </c>
    </row>
    <row r="3" spans="1:4">
      <c r="A3" s="301"/>
      <c r="B3"/>
    </row>
    <row r="4" spans="1:4">
      <c r="A4" s="301" t="s">
        <v>595</v>
      </c>
      <c r="B4" t="s">
        <v>554</v>
      </c>
    </row>
    <row r="5" spans="1:4">
      <c r="A5" s="355"/>
      <c r="B5" s="355" t="s">
        <v>555</v>
      </c>
      <c r="C5" s="367"/>
    </row>
    <row r="6" spans="1:4">
      <c r="A6" s="356">
        <v>1</v>
      </c>
      <c r="B6" s="368" t="s">
        <v>606</v>
      </c>
      <c r="C6" s="369">
        <v>27827355506.096241</v>
      </c>
      <c r="D6" s="671"/>
    </row>
    <row r="7" spans="1:4">
      <c r="A7" s="356">
        <v>2</v>
      </c>
      <c r="B7" s="368" t="s">
        <v>556</v>
      </c>
      <c r="C7" s="369">
        <v>-322941856.15999997</v>
      </c>
      <c r="D7" s="671"/>
    </row>
    <row r="8" spans="1:4">
      <c r="A8" s="357">
        <v>3</v>
      </c>
      <c r="B8" s="370" t="s">
        <v>557</v>
      </c>
      <c r="C8" s="371">
        <v>27504413649.936241</v>
      </c>
      <c r="D8" s="671"/>
    </row>
    <row r="9" spans="1:4">
      <c r="A9" s="358"/>
      <c r="B9" s="358" t="s">
        <v>558</v>
      </c>
      <c r="C9" s="372"/>
      <c r="D9" s="671"/>
    </row>
    <row r="10" spans="1:4">
      <c r="A10" s="359">
        <v>4</v>
      </c>
      <c r="B10" s="373" t="s">
        <v>559</v>
      </c>
      <c r="C10" s="369"/>
      <c r="D10" s="671"/>
    </row>
    <row r="11" spans="1:4">
      <c r="A11" s="359">
        <v>5</v>
      </c>
      <c r="B11" s="374" t="s">
        <v>560</v>
      </c>
      <c r="C11" s="369"/>
      <c r="D11" s="671"/>
    </row>
    <row r="12" spans="1:4">
      <c r="A12" s="359" t="s">
        <v>561</v>
      </c>
      <c r="B12" s="368" t="s">
        <v>562</v>
      </c>
      <c r="C12" s="371">
        <v>111985959.41244501</v>
      </c>
      <c r="D12" s="671"/>
    </row>
    <row r="13" spans="1:4">
      <c r="A13" s="360">
        <v>6</v>
      </c>
      <c r="B13" s="375" t="s">
        <v>563</v>
      </c>
      <c r="C13" s="369"/>
      <c r="D13" s="671"/>
    </row>
    <row r="14" spans="1:4">
      <c r="A14" s="360">
        <v>7</v>
      </c>
      <c r="B14" s="376" t="s">
        <v>564</v>
      </c>
      <c r="C14" s="369"/>
      <c r="D14" s="671"/>
    </row>
    <row r="15" spans="1:4">
      <c r="A15" s="361">
        <v>8</v>
      </c>
      <c r="B15" s="368" t="s">
        <v>565</v>
      </c>
      <c r="C15" s="369"/>
      <c r="D15" s="671"/>
    </row>
    <row r="16" spans="1:4" ht="24">
      <c r="A16" s="360">
        <v>9</v>
      </c>
      <c r="B16" s="376" t="s">
        <v>566</v>
      </c>
      <c r="C16" s="369"/>
      <c r="D16" s="671"/>
    </row>
    <row r="17" spans="1:4">
      <c r="A17" s="360">
        <v>10</v>
      </c>
      <c r="B17" s="376" t="s">
        <v>567</v>
      </c>
      <c r="C17" s="369"/>
      <c r="D17" s="671"/>
    </row>
    <row r="18" spans="1:4">
      <c r="A18" s="362">
        <v>11</v>
      </c>
      <c r="B18" s="377" t="s">
        <v>568</v>
      </c>
      <c r="C18" s="371">
        <v>111985959.41244501</v>
      </c>
      <c r="D18" s="671"/>
    </row>
    <row r="19" spans="1:4">
      <c r="A19" s="358"/>
      <c r="B19" s="358" t="s">
        <v>569</v>
      </c>
      <c r="C19" s="378"/>
      <c r="D19" s="671"/>
    </row>
    <row r="20" spans="1:4">
      <c r="A20" s="360">
        <v>12</v>
      </c>
      <c r="B20" s="373" t="s">
        <v>570</v>
      </c>
      <c r="C20" s="369"/>
      <c r="D20" s="671"/>
    </row>
    <row r="21" spans="1:4">
      <c r="A21" s="360">
        <v>13</v>
      </c>
      <c r="B21" s="373" t="s">
        <v>571</v>
      </c>
      <c r="C21" s="369"/>
      <c r="D21" s="671"/>
    </row>
    <row r="22" spans="1:4">
      <c r="A22" s="360">
        <v>14</v>
      </c>
      <c r="B22" s="373" t="s">
        <v>572</v>
      </c>
      <c r="C22" s="369"/>
      <c r="D22" s="671"/>
    </row>
    <row r="23" spans="1:4" ht="24">
      <c r="A23" s="360" t="s">
        <v>573</v>
      </c>
      <c r="B23" s="373" t="s">
        <v>574</v>
      </c>
      <c r="C23" s="369"/>
      <c r="D23" s="671"/>
    </row>
    <row r="24" spans="1:4">
      <c r="A24" s="360">
        <v>15</v>
      </c>
      <c r="B24" s="373" t="s">
        <v>575</v>
      </c>
      <c r="C24" s="369"/>
      <c r="D24" s="671"/>
    </row>
    <row r="25" spans="1:4">
      <c r="A25" s="360" t="s">
        <v>576</v>
      </c>
      <c r="B25" s="368" t="s">
        <v>577</v>
      </c>
      <c r="C25" s="369"/>
      <c r="D25" s="671"/>
    </row>
    <row r="26" spans="1:4">
      <c r="A26" s="362">
        <v>16</v>
      </c>
      <c r="B26" s="377" t="s">
        <v>578</v>
      </c>
      <c r="C26" s="371">
        <v>0</v>
      </c>
      <c r="D26" s="671"/>
    </row>
    <row r="27" spans="1:4">
      <c r="A27" s="358"/>
      <c r="B27" s="358" t="s">
        <v>579</v>
      </c>
      <c r="C27" s="372"/>
      <c r="D27" s="671"/>
    </row>
    <row r="28" spans="1:4">
      <c r="A28" s="359">
        <v>17</v>
      </c>
      <c r="B28" s="368" t="s">
        <v>580</v>
      </c>
      <c r="C28" s="369">
        <v>3249884469.499999</v>
      </c>
      <c r="D28" s="671"/>
    </row>
    <row r="29" spans="1:4">
      <c r="A29" s="359">
        <v>18</v>
      </c>
      <c r="B29" s="368" t="s">
        <v>581</v>
      </c>
      <c r="C29" s="369">
        <v>-1713255212.1329992</v>
      </c>
      <c r="D29" s="671"/>
    </row>
    <row r="30" spans="1:4">
      <c r="A30" s="362">
        <v>19</v>
      </c>
      <c r="B30" s="377" t="s">
        <v>582</v>
      </c>
      <c r="C30" s="371">
        <v>1536629257.3669999</v>
      </c>
      <c r="D30" s="671"/>
    </row>
    <row r="31" spans="1:4">
      <c r="A31" s="363"/>
      <c r="B31" s="358" t="s">
        <v>583</v>
      </c>
      <c r="C31" s="372"/>
      <c r="D31" s="671"/>
    </row>
    <row r="32" spans="1:4">
      <c r="A32" s="359" t="s">
        <v>584</v>
      </c>
      <c r="B32" s="373" t="s">
        <v>585</v>
      </c>
      <c r="C32" s="379"/>
      <c r="D32" s="671"/>
    </row>
    <row r="33" spans="1:4">
      <c r="A33" s="359" t="s">
        <v>586</v>
      </c>
      <c r="B33" s="374" t="s">
        <v>587</v>
      </c>
      <c r="C33" s="379"/>
      <c r="D33" s="671"/>
    </row>
    <row r="34" spans="1:4">
      <c r="A34" s="358"/>
      <c r="B34" s="358" t="s">
        <v>588</v>
      </c>
      <c r="C34" s="372"/>
      <c r="D34" s="671"/>
    </row>
    <row r="35" spans="1:4">
      <c r="A35" s="362">
        <v>20</v>
      </c>
      <c r="B35" s="377" t="s">
        <v>89</v>
      </c>
      <c r="C35" s="371">
        <v>3873439146.21</v>
      </c>
      <c r="D35" s="671"/>
    </row>
    <row r="36" spans="1:4">
      <c r="A36" s="362">
        <v>21</v>
      </c>
      <c r="B36" s="377" t="s">
        <v>589</v>
      </c>
      <c r="C36" s="371">
        <v>29153028866.715687</v>
      </c>
      <c r="D36" s="671"/>
    </row>
    <row r="37" spans="1:4">
      <c r="A37" s="364"/>
      <c r="B37" s="364" t="s">
        <v>554</v>
      </c>
      <c r="C37" s="372"/>
      <c r="D37" s="671"/>
    </row>
    <row r="38" spans="1:4">
      <c r="A38" s="362">
        <v>22</v>
      </c>
      <c r="B38" s="377" t="s">
        <v>554</v>
      </c>
      <c r="C38" s="670">
        <v>0.13286575346660962</v>
      </c>
      <c r="D38" s="671"/>
    </row>
    <row r="39" spans="1:4">
      <c r="A39" s="364"/>
      <c r="B39" s="364" t="s">
        <v>590</v>
      </c>
      <c r="C39" s="372"/>
      <c r="D39" s="671"/>
    </row>
    <row r="40" spans="1:4">
      <c r="A40" s="365" t="s">
        <v>591</v>
      </c>
      <c r="B40" s="373" t="s">
        <v>592</v>
      </c>
      <c r="C40" s="379">
        <v>0</v>
      </c>
      <c r="D40" s="671"/>
    </row>
    <row r="41" spans="1:4">
      <c r="A41" s="366" t="s">
        <v>593</v>
      </c>
      <c r="B41" s="374" t="s">
        <v>594</v>
      </c>
      <c r="C41" s="379">
        <v>0</v>
      </c>
      <c r="D41" s="671"/>
    </row>
    <row r="43" spans="1:4">
      <c r="B43" s="387" t="s">
        <v>607</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42"/>
  <sheetViews>
    <sheetView zoomScale="70" zoomScaleNormal="70" workbookViewId="0">
      <pane xSplit="2" ySplit="6" topLeftCell="C7" activePane="bottomRight" state="frozen"/>
      <selection pane="topRight"/>
      <selection pane="bottomLeft"/>
      <selection pane="bottomRight"/>
    </sheetView>
  </sheetViews>
  <sheetFormatPr defaultRowHeight="15"/>
  <cols>
    <col min="1" max="1" width="9.85546875" style="301" bestFit="1" customWidth="1"/>
    <col min="2" max="2" width="82.5703125" style="22" customWidth="1"/>
    <col min="3" max="6" width="17.5703125" style="301" customWidth="1"/>
    <col min="7" max="7" width="22.42578125" style="301" bestFit="1" customWidth="1"/>
    <col min="9" max="10" width="19.140625" bestFit="1" customWidth="1"/>
    <col min="11" max="11" width="20.7109375" bestFit="1" customWidth="1"/>
    <col min="12" max="12" width="19.140625" bestFit="1" customWidth="1"/>
  </cols>
  <sheetData>
    <row r="1" spans="1:10" s="715" customFormat="1">
      <c r="A1" s="714" t="s">
        <v>188</v>
      </c>
      <c r="B1" s="714" t="str">
        <f>Info!C2</f>
        <v>სს თიბისი ბანკი</v>
      </c>
      <c r="C1" s="714"/>
      <c r="D1" s="714"/>
      <c r="E1" s="714"/>
      <c r="F1" s="714"/>
      <c r="G1" s="714"/>
    </row>
    <row r="2" spans="1:10" s="715" customFormat="1">
      <c r="A2" s="714" t="s">
        <v>189</v>
      </c>
      <c r="B2" s="693">
        <f>'1. key ratios'!B2</f>
        <v>44926</v>
      </c>
      <c r="C2" s="714"/>
      <c r="D2" s="714"/>
      <c r="E2" s="714"/>
      <c r="F2" s="714"/>
      <c r="G2" s="714"/>
    </row>
    <row r="3" spans="1:10">
      <c r="B3" s="418"/>
    </row>
    <row r="4" spans="1:10" ht="15.75" thickBot="1">
      <c r="A4" s="301" t="s">
        <v>656</v>
      </c>
      <c r="B4" s="421" t="s">
        <v>621</v>
      </c>
    </row>
    <row r="5" spans="1:10">
      <c r="A5" s="422"/>
      <c r="B5" s="423"/>
      <c r="C5" s="818" t="s">
        <v>622</v>
      </c>
      <c r="D5" s="818"/>
      <c r="E5" s="818"/>
      <c r="F5" s="818"/>
      <c r="G5" s="819" t="s">
        <v>623</v>
      </c>
    </row>
    <row r="6" spans="1:10">
      <c r="A6" s="424"/>
      <c r="B6" s="425"/>
      <c r="C6" s="426" t="s">
        <v>624</v>
      </c>
      <c r="D6" s="427" t="s">
        <v>625</v>
      </c>
      <c r="E6" s="427" t="s">
        <v>626</v>
      </c>
      <c r="F6" s="427" t="s">
        <v>627</v>
      </c>
      <c r="G6" s="820"/>
    </row>
    <row r="7" spans="1:10">
      <c r="A7" s="428"/>
      <c r="B7" s="429" t="s">
        <v>628</v>
      </c>
      <c r="C7" s="430"/>
      <c r="D7" s="430"/>
      <c r="E7" s="430"/>
      <c r="F7" s="430"/>
      <c r="G7" s="431"/>
    </row>
    <row r="8" spans="1:10">
      <c r="A8" s="432">
        <v>1</v>
      </c>
      <c r="B8" s="433" t="s">
        <v>629</v>
      </c>
      <c r="C8" s="434">
        <f>SUM(C9:C10)</f>
        <v>3873439146.2099996</v>
      </c>
      <c r="D8" s="434">
        <f>SUM(D9:D10)</f>
        <v>0</v>
      </c>
      <c r="E8" s="434">
        <f>SUM(E9:E10)</f>
        <v>0</v>
      </c>
      <c r="F8" s="434">
        <f>SUM(F9:F10)</f>
        <v>4214222999.5544658</v>
      </c>
      <c r="G8" s="759">
        <f>SUM(G9:G10)</f>
        <v>8087662145.7644653</v>
      </c>
      <c r="H8" s="708"/>
    </row>
    <row r="9" spans="1:10">
      <c r="A9" s="432">
        <v>2</v>
      </c>
      <c r="B9" s="436" t="s">
        <v>88</v>
      </c>
      <c r="C9" s="434">
        <v>3873439146.2099996</v>
      </c>
      <c r="D9" s="434">
        <v>0</v>
      </c>
      <c r="E9" s="434">
        <v>0</v>
      </c>
      <c r="F9" s="434">
        <v>407853390</v>
      </c>
      <c r="G9" s="759">
        <f>C9+F9</f>
        <v>4281292536.2099996</v>
      </c>
      <c r="H9" s="708"/>
      <c r="J9" s="671"/>
    </row>
    <row r="10" spans="1:10">
      <c r="A10" s="432">
        <v>3</v>
      </c>
      <c r="B10" s="436" t="s">
        <v>630</v>
      </c>
      <c r="C10" s="437"/>
      <c r="D10" s="437"/>
      <c r="E10" s="437"/>
      <c r="F10" s="434">
        <v>3806369609.5544658</v>
      </c>
      <c r="G10" s="759">
        <v>3806369609.5544658</v>
      </c>
      <c r="H10" s="708"/>
    </row>
    <row r="11" spans="1:10" ht="26.25">
      <c r="A11" s="432">
        <v>4</v>
      </c>
      <c r="B11" s="433" t="s">
        <v>631</v>
      </c>
      <c r="C11" s="434">
        <f t="shared" ref="C11:F11" si="0">SUM(C12:C13)</f>
        <v>2912105009.7704101</v>
      </c>
      <c r="D11" s="434">
        <f t="shared" si="0"/>
        <v>4006839546.4452848</v>
      </c>
      <c r="E11" s="434">
        <f t="shared" si="0"/>
        <v>1244377711.6700761</v>
      </c>
      <c r="F11" s="434">
        <f t="shared" si="0"/>
        <v>507223149.99284601</v>
      </c>
      <c r="G11" s="759">
        <f>SUM(G12:G13)</f>
        <v>7172457688.4389267</v>
      </c>
      <c r="H11" s="708"/>
    </row>
    <row r="12" spans="1:10">
      <c r="A12" s="432">
        <v>5</v>
      </c>
      <c r="B12" s="436" t="s">
        <v>632</v>
      </c>
      <c r="C12" s="434">
        <v>2090803095.3249202</v>
      </c>
      <c r="D12" s="434">
        <v>2841056956.1670618</v>
      </c>
      <c r="E12" s="434">
        <v>1047881986.4000591</v>
      </c>
      <c r="F12" s="434">
        <v>325113472.10707504</v>
      </c>
      <c r="G12" s="759">
        <v>5989612734.4991741</v>
      </c>
      <c r="H12" s="708"/>
    </row>
    <row r="13" spans="1:10">
      <c r="A13" s="432">
        <v>6</v>
      </c>
      <c r="B13" s="436" t="s">
        <v>633</v>
      </c>
      <c r="C13" s="434">
        <v>821301914.44549</v>
      </c>
      <c r="D13" s="438">
        <v>1165782590.278223</v>
      </c>
      <c r="E13" s="434">
        <v>196495725.27001697</v>
      </c>
      <c r="F13" s="434">
        <v>182109677.88577101</v>
      </c>
      <c r="G13" s="759">
        <v>1182844953.9397531</v>
      </c>
      <c r="H13" s="708"/>
    </row>
    <row r="14" spans="1:10">
      <c r="A14" s="432">
        <v>7</v>
      </c>
      <c r="B14" s="433" t="s">
        <v>634</v>
      </c>
      <c r="C14" s="434">
        <f>SUM(C15:C16)</f>
        <v>6925871037.5575876</v>
      </c>
      <c r="D14" s="434">
        <f t="shared" ref="D14:F14" si="1">SUM(D15:D16)</f>
        <v>2298652980.745388</v>
      </c>
      <c r="E14" s="434">
        <f t="shared" si="1"/>
        <v>373945551.99007398</v>
      </c>
      <c r="F14" s="434">
        <f t="shared" si="1"/>
        <v>0</v>
      </c>
      <c r="G14" s="435">
        <f>SUM(G15:G16)</f>
        <v>3689005984.2170525</v>
      </c>
      <c r="H14" s="708"/>
    </row>
    <row r="15" spans="1:10" ht="51.75">
      <c r="A15" s="432">
        <v>8</v>
      </c>
      <c r="B15" s="436" t="s">
        <v>635</v>
      </c>
      <c r="C15" s="438">
        <v>6648891443.1500111</v>
      </c>
      <c r="D15" s="438">
        <v>355174973.29402798</v>
      </c>
      <c r="E15" s="438">
        <v>276179455.03821397</v>
      </c>
      <c r="F15" s="438"/>
      <c r="G15" s="747">
        <v>3640122935.7411222</v>
      </c>
      <c r="H15" s="708"/>
      <c r="I15" s="766"/>
    </row>
    <row r="16" spans="1:10" ht="26.25">
      <c r="A16" s="432">
        <v>9</v>
      </c>
      <c r="B16" s="436" t="s">
        <v>636</v>
      </c>
      <c r="C16" s="446">
        <v>276979594.40757698</v>
      </c>
      <c r="D16" s="438">
        <v>1943478007.4513602</v>
      </c>
      <c r="E16" s="446">
        <v>97766096.951859996</v>
      </c>
      <c r="F16" s="438">
        <v>0</v>
      </c>
      <c r="G16" s="769">
        <v>48883048.475929998</v>
      </c>
      <c r="H16" s="708"/>
      <c r="I16" s="766"/>
      <c r="J16" s="766"/>
    </row>
    <row r="17" spans="1:12">
      <c r="A17" s="432">
        <v>10</v>
      </c>
      <c r="B17" s="433" t="s">
        <v>637</v>
      </c>
      <c r="C17" s="434">
        <v>0</v>
      </c>
      <c r="D17" s="438">
        <v>0</v>
      </c>
      <c r="E17" s="434">
        <v>0</v>
      </c>
      <c r="F17" s="434">
        <v>0</v>
      </c>
      <c r="G17" s="435">
        <v>0</v>
      </c>
      <c r="H17" s="708"/>
    </row>
    <row r="18" spans="1:12">
      <c r="A18" s="432">
        <v>11</v>
      </c>
      <c r="B18" s="433" t="s">
        <v>95</v>
      </c>
      <c r="C18" s="434">
        <f>SUM(C19:C20)</f>
        <v>235232461.55513513</v>
      </c>
      <c r="D18" s="438">
        <f>SUM(D19:D20)</f>
        <v>806657140.350003</v>
      </c>
      <c r="E18" s="434">
        <f t="shared" ref="E18:G18" si="2">SUM(E19:E20)</f>
        <v>0</v>
      </c>
      <c r="F18" s="434">
        <f t="shared" si="2"/>
        <v>0</v>
      </c>
      <c r="G18" s="759">
        <f t="shared" si="2"/>
        <v>0</v>
      </c>
      <c r="H18" s="708"/>
    </row>
    <row r="19" spans="1:12">
      <c r="A19" s="432">
        <v>12</v>
      </c>
      <c r="B19" s="436" t="s">
        <v>638</v>
      </c>
      <c r="C19" s="437"/>
      <c r="D19" s="438">
        <v>72944614.810000002</v>
      </c>
      <c r="E19" s="434">
        <v>0</v>
      </c>
      <c r="F19" s="434">
        <v>0</v>
      </c>
      <c r="G19" s="759">
        <v>0</v>
      </c>
      <c r="H19" s="708"/>
    </row>
    <row r="20" spans="1:12" ht="26.25">
      <c r="A20" s="432">
        <v>13</v>
      </c>
      <c r="B20" s="436" t="s">
        <v>639</v>
      </c>
      <c r="C20" s="434">
        <v>235232461.55513513</v>
      </c>
      <c r="D20" s="434">
        <v>733712525.54000294</v>
      </c>
      <c r="E20" s="434">
        <v>0</v>
      </c>
      <c r="F20" s="434">
        <v>0</v>
      </c>
      <c r="G20" s="759">
        <v>0</v>
      </c>
      <c r="H20" s="708"/>
    </row>
    <row r="21" spans="1:12">
      <c r="A21" s="439">
        <v>14</v>
      </c>
      <c r="B21" s="440" t="s">
        <v>640</v>
      </c>
      <c r="C21" s="437"/>
      <c r="D21" s="437"/>
      <c r="E21" s="437"/>
      <c r="F21" s="437"/>
      <c r="G21" s="441">
        <f>SUM(G8,G11,G14,G17,G18)</f>
        <v>18949125818.420444</v>
      </c>
      <c r="H21" s="708"/>
    </row>
    <row r="22" spans="1:12">
      <c r="A22" s="442"/>
      <c r="B22" s="460" t="s">
        <v>641</v>
      </c>
      <c r="C22" s="443"/>
      <c r="D22" s="444"/>
      <c r="E22" s="443"/>
      <c r="F22" s="443"/>
      <c r="G22" s="445"/>
      <c r="H22" s="708"/>
    </row>
    <row r="23" spans="1:12">
      <c r="A23" s="432">
        <v>15</v>
      </c>
      <c r="B23" s="433" t="s">
        <v>489</v>
      </c>
      <c r="C23" s="763">
        <v>3454812705.098155</v>
      </c>
      <c r="D23" s="764">
        <v>4786515905.4749002</v>
      </c>
      <c r="E23" s="763">
        <v>0</v>
      </c>
      <c r="F23" s="763">
        <v>0</v>
      </c>
      <c r="G23" s="759">
        <v>239325795.27374503</v>
      </c>
      <c r="H23" s="708"/>
    </row>
    <row r="24" spans="1:12">
      <c r="A24" s="432">
        <v>16</v>
      </c>
      <c r="B24" s="433" t="s">
        <v>642</v>
      </c>
      <c r="C24" s="763">
        <v>28053273.31400013</v>
      </c>
      <c r="D24" s="763">
        <v>2897121610.6721315</v>
      </c>
      <c r="E24" s="763">
        <v>1799706053.5608571</v>
      </c>
      <c r="F24" s="763">
        <v>12164026155.191532</v>
      </c>
      <c r="G24" s="763">
        <v>10842097257.290201</v>
      </c>
      <c r="H24" s="708"/>
      <c r="K24" s="671"/>
    </row>
    <row r="25" spans="1:12" ht="26.25">
      <c r="A25" s="432">
        <v>17</v>
      </c>
      <c r="B25" s="436" t="s">
        <v>643</v>
      </c>
      <c r="C25" s="763">
        <v>0</v>
      </c>
      <c r="D25" s="764">
        <v>0</v>
      </c>
      <c r="E25" s="763">
        <v>0</v>
      </c>
      <c r="F25" s="763">
        <v>0</v>
      </c>
      <c r="G25" s="759">
        <v>0</v>
      </c>
      <c r="H25" s="708"/>
    </row>
    <row r="26" spans="1:12" ht="26.25">
      <c r="A26" s="432">
        <v>18</v>
      </c>
      <c r="B26" s="436" t="s">
        <v>644</v>
      </c>
      <c r="C26" s="763">
        <v>28053273.31400013</v>
      </c>
      <c r="D26" s="763">
        <v>921753916.49184394</v>
      </c>
      <c r="E26" s="763">
        <v>63990708.859520003</v>
      </c>
      <c r="F26" s="763">
        <v>46969338.877764001</v>
      </c>
      <c r="G26" s="759">
        <v>322195418.86077559</v>
      </c>
      <c r="H26" s="708"/>
      <c r="K26" s="671"/>
    </row>
    <row r="27" spans="1:12">
      <c r="A27" s="432">
        <v>19</v>
      </c>
      <c r="B27" s="436" t="s">
        <v>645</v>
      </c>
      <c r="C27" s="763">
        <v>0</v>
      </c>
      <c r="D27" s="764">
        <v>1743159960.9251394</v>
      </c>
      <c r="E27" s="763">
        <v>1544746905.9107652</v>
      </c>
      <c r="F27" s="763">
        <v>8660061700.3243923</v>
      </c>
      <c r="G27" s="759">
        <v>7907275937.9156036</v>
      </c>
      <c r="H27" s="708"/>
    </row>
    <row r="28" spans="1:12">
      <c r="A28" s="432">
        <v>20</v>
      </c>
      <c r="B28" s="447" t="s">
        <v>646</v>
      </c>
      <c r="C28" s="763">
        <v>0</v>
      </c>
      <c r="D28" s="764">
        <v>0</v>
      </c>
      <c r="E28" s="763">
        <v>0</v>
      </c>
      <c r="F28" s="763">
        <v>0</v>
      </c>
      <c r="G28" s="759">
        <v>0</v>
      </c>
      <c r="H28" s="708"/>
    </row>
    <row r="29" spans="1:12">
      <c r="A29" s="432">
        <v>21</v>
      </c>
      <c r="B29" s="436" t="s">
        <v>647</v>
      </c>
      <c r="C29" s="763">
        <v>0</v>
      </c>
      <c r="D29" s="764">
        <v>190052369.25514799</v>
      </c>
      <c r="E29" s="763">
        <v>190968438.79057199</v>
      </c>
      <c r="F29" s="763">
        <v>2972805776.5343299</v>
      </c>
      <c r="G29" s="759">
        <v>2179987279.9770327</v>
      </c>
      <c r="H29" s="708"/>
      <c r="I29" s="671"/>
      <c r="J29" s="766"/>
    </row>
    <row r="30" spans="1:12">
      <c r="A30" s="432">
        <v>22</v>
      </c>
      <c r="B30" s="447" t="s">
        <v>646</v>
      </c>
      <c r="C30" s="763">
        <v>0</v>
      </c>
      <c r="D30" s="764">
        <v>190052369.25514799</v>
      </c>
      <c r="E30" s="763">
        <v>190968438.79057199</v>
      </c>
      <c r="F30" s="763">
        <v>2972805776.5343299</v>
      </c>
      <c r="G30" s="759">
        <v>2179987279.9770327</v>
      </c>
      <c r="H30" s="708"/>
    </row>
    <row r="31" spans="1:12" ht="26.25">
      <c r="A31" s="432">
        <v>23</v>
      </c>
      <c r="B31" s="436" t="s">
        <v>648</v>
      </c>
      <c r="C31" s="763">
        <v>0</v>
      </c>
      <c r="D31" s="763">
        <v>42155364</v>
      </c>
      <c r="E31" s="763">
        <v>0</v>
      </c>
      <c r="F31" s="763">
        <v>484189339.45504546</v>
      </c>
      <c r="G31" s="759">
        <v>432638620.53678864</v>
      </c>
      <c r="H31" s="708"/>
      <c r="K31" s="767"/>
      <c r="L31" s="766"/>
    </row>
    <row r="32" spans="1:12">
      <c r="A32" s="432">
        <v>24</v>
      </c>
      <c r="B32" s="433" t="s">
        <v>649</v>
      </c>
      <c r="C32" s="763">
        <v>0</v>
      </c>
      <c r="D32" s="764">
        <v>0</v>
      </c>
      <c r="E32" s="763">
        <v>0</v>
      </c>
      <c r="F32" s="763">
        <v>0</v>
      </c>
      <c r="G32" s="759">
        <v>0</v>
      </c>
      <c r="H32" s="708"/>
      <c r="J32" s="766"/>
      <c r="K32" s="767"/>
    </row>
    <row r="33" spans="1:11">
      <c r="A33" s="432">
        <v>25</v>
      </c>
      <c r="B33" s="433" t="s">
        <v>165</v>
      </c>
      <c r="C33" s="763">
        <f>SUM(C34:C35)</f>
        <v>620939229.18833899</v>
      </c>
      <c r="D33" s="763">
        <f>SUM(D34:D35)</f>
        <v>398976440.61249602</v>
      </c>
      <c r="E33" s="763">
        <f>SUM(E34:E35)</f>
        <v>249828552.79578</v>
      </c>
      <c r="F33" s="763">
        <f>SUM(F34:F35)</f>
        <v>768980306.48320663</v>
      </c>
      <c r="G33" s="759">
        <f>SUM(G34:G35)</f>
        <v>2602222619.9663138</v>
      </c>
      <c r="H33" s="708"/>
      <c r="K33" s="766"/>
    </row>
    <row r="34" spans="1:11">
      <c r="A34" s="432">
        <v>26</v>
      </c>
      <c r="B34" s="436" t="s">
        <v>650</v>
      </c>
      <c r="C34" s="765"/>
      <c r="D34" s="764">
        <v>69553263.640000001</v>
      </c>
      <c r="E34" s="763">
        <v>0</v>
      </c>
      <c r="F34" s="763">
        <v>0</v>
      </c>
      <c r="G34" s="759">
        <v>69553263.640000001</v>
      </c>
      <c r="H34" s="708"/>
    </row>
    <row r="35" spans="1:11">
      <c r="A35" s="432">
        <v>27</v>
      </c>
      <c r="B35" s="436" t="s">
        <v>651</v>
      </c>
      <c r="C35" s="763">
        <v>620939229.18833899</v>
      </c>
      <c r="D35" s="764">
        <v>329423176.97249603</v>
      </c>
      <c r="E35" s="763">
        <v>249828552.79578</v>
      </c>
      <c r="F35" s="763">
        <v>768980306.48320663</v>
      </c>
      <c r="G35" s="759">
        <v>2532669356.326314</v>
      </c>
      <c r="H35" s="708"/>
      <c r="I35" s="671"/>
      <c r="J35" s="768"/>
      <c r="K35" s="768"/>
    </row>
    <row r="36" spans="1:11">
      <c r="A36" s="432">
        <v>28</v>
      </c>
      <c r="B36" s="433" t="s">
        <v>652</v>
      </c>
      <c r="C36" s="763">
        <v>1051224709.644056</v>
      </c>
      <c r="D36" s="764">
        <v>632436678.31316686</v>
      </c>
      <c r="E36" s="763">
        <v>558592847.70033002</v>
      </c>
      <c r="F36" s="763">
        <v>965631987.12406301</v>
      </c>
      <c r="G36" s="759">
        <v>316508986.15216196</v>
      </c>
      <c r="H36" s="708"/>
    </row>
    <row r="37" spans="1:11">
      <c r="A37" s="439">
        <v>29</v>
      </c>
      <c r="B37" s="440" t="s">
        <v>653</v>
      </c>
      <c r="C37" s="437"/>
      <c r="D37" s="437"/>
      <c r="E37" s="437"/>
      <c r="F37" s="437"/>
      <c r="G37" s="441">
        <f>SUM(G23:G24,G32:G33,G36)</f>
        <v>14000154658.682423</v>
      </c>
      <c r="H37" s="708"/>
      <c r="I37" s="671"/>
    </row>
    <row r="38" spans="1:11">
      <c r="A38" s="428"/>
      <c r="B38" s="448"/>
      <c r="C38" s="449"/>
      <c r="D38" s="449"/>
      <c r="E38" s="449"/>
      <c r="F38" s="449"/>
      <c r="G38" s="450"/>
      <c r="H38" s="708"/>
    </row>
    <row r="39" spans="1:11" ht="15.75" thickBot="1">
      <c r="A39" s="451">
        <v>30</v>
      </c>
      <c r="B39" s="452" t="s">
        <v>621</v>
      </c>
      <c r="C39" s="310"/>
      <c r="D39" s="292"/>
      <c r="E39" s="292"/>
      <c r="F39" s="453"/>
      <c r="G39" s="454">
        <f>IFERROR(G21/G37,0)</f>
        <v>1.3534940349154527</v>
      </c>
      <c r="H39" s="708"/>
    </row>
    <row r="42" spans="1:11" ht="39">
      <c r="B42" s="22" t="s">
        <v>654</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51"/>
  <sheetViews>
    <sheetView zoomScale="85" zoomScaleNormal="85" workbookViewId="0">
      <pane xSplit="1" ySplit="5" topLeftCell="B15" activePane="bottomRight" state="frozen"/>
      <selection pane="topRight"/>
      <selection pane="bottomLeft"/>
      <selection pane="bottomRight" activeCell="C48" sqref="C48"/>
    </sheetView>
  </sheetViews>
  <sheetFormatPr defaultRowHeight="15.75"/>
  <cols>
    <col min="1" max="1" width="9.5703125" style="18" bestFit="1" customWidth="1"/>
    <col min="2" max="2" width="92.5703125" style="15" bestFit="1" customWidth="1"/>
    <col min="3" max="3" width="14.42578125" style="15" bestFit="1" customWidth="1"/>
    <col min="4" max="7" width="14.42578125" style="2" bestFit="1" customWidth="1"/>
    <col min="8" max="13" width="6.5703125" customWidth="1"/>
  </cols>
  <sheetData>
    <row r="1" spans="1:13" s="715" customFormat="1">
      <c r="A1" s="181" t="s">
        <v>188</v>
      </c>
      <c r="B1" s="710" t="str">
        <f>Info!C2</f>
        <v>სს თიბისი ბანკი</v>
      </c>
      <c r="C1" s="713"/>
      <c r="D1" s="714"/>
      <c r="E1" s="714"/>
      <c r="F1" s="714"/>
      <c r="G1" s="714"/>
    </row>
    <row r="2" spans="1:13" s="715" customFormat="1">
      <c r="A2" s="181" t="s">
        <v>189</v>
      </c>
      <c r="B2" s="716">
        <v>44926</v>
      </c>
      <c r="C2" s="717"/>
      <c r="D2" s="718"/>
      <c r="E2" s="718"/>
      <c r="F2" s="718"/>
      <c r="G2" s="718"/>
      <c r="H2" s="719"/>
    </row>
    <row r="3" spans="1:13">
      <c r="A3" s="16"/>
      <c r="C3" s="28"/>
      <c r="D3" s="17"/>
      <c r="E3" s="17"/>
      <c r="F3" s="17"/>
      <c r="G3" s="17"/>
      <c r="H3" s="1"/>
    </row>
    <row r="4" spans="1:13" ht="16.5" thickBot="1">
      <c r="A4" s="67" t="s">
        <v>404</v>
      </c>
      <c r="B4" s="198" t="s">
        <v>223</v>
      </c>
      <c r="C4" s="199"/>
      <c r="D4" s="200"/>
      <c r="E4" s="200"/>
      <c r="F4" s="200"/>
      <c r="G4" s="200"/>
      <c r="H4" s="1"/>
    </row>
    <row r="5" spans="1:13" ht="15">
      <c r="A5" s="279" t="s">
        <v>26</v>
      </c>
      <c r="B5" s="280"/>
      <c r="C5" s="405" t="s">
        <v>1022</v>
      </c>
      <c r="D5" s="405" t="s">
        <v>1019</v>
      </c>
      <c r="E5" s="405" t="s">
        <v>1016</v>
      </c>
      <c r="F5" s="405" t="s">
        <v>1014</v>
      </c>
      <c r="G5" s="405" t="s">
        <v>1011</v>
      </c>
    </row>
    <row r="6" spans="1:13" ht="15">
      <c r="A6" s="406"/>
      <c r="B6" s="407" t="s">
        <v>186</v>
      </c>
      <c r="C6" s="281"/>
      <c r="D6" s="281"/>
      <c r="E6" s="281"/>
      <c r="F6" s="281"/>
      <c r="G6" s="281"/>
    </row>
    <row r="7" spans="1:13" ht="15">
      <c r="A7" s="406"/>
      <c r="B7" s="408" t="s">
        <v>190</v>
      </c>
      <c r="C7" s="281"/>
      <c r="D7" s="281"/>
      <c r="E7" s="281"/>
      <c r="F7" s="281"/>
      <c r="G7" s="281"/>
    </row>
    <row r="8" spans="1:13" ht="15">
      <c r="A8" s="391">
        <v>1</v>
      </c>
      <c r="B8" s="392" t="s">
        <v>23</v>
      </c>
      <c r="C8" s="409">
        <v>3333039146.21</v>
      </c>
      <c r="D8" s="409">
        <v>3126561108.6709704</v>
      </c>
      <c r="E8" s="410">
        <v>3069501362.5811305</v>
      </c>
      <c r="F8" s="410">
        <v>2964648160.1507301</v>
      </c>
      <c r="G8" s="410">
        <v>2759894403.9200001</v>
      </c>
      <c r="H8" s="621"/>
      <c r="I8" s="621"/>
      <c r="J8" s="621"/>
      <c r="K8" s="621"/>
      <c r="L8" s="621"/>
      <c r="M8" s="621"/>
    </row>
    <row r="9" spans="1:13" ht="15">
      <c r="A9" s="391">
        <v>2</v>
      </c>
      <c r="B9" s="392" t="s">
        <v>89</v>
      </c>
      <c r="C9" s="409">
        <v>3873439146.21</v>
      </c>
      <c r="D9" s="409">
        <v>3693601108.6709704</v>
      </c>
      <c r="E9" s="410">
        <v>3655281362.5811305</v>
      </c>
      <c r="F9" s="410">
        <v>3584908160.1507301</v>
      </c>
      <c r="G9" s="410">
        <v>3379414403.9200001</v>
      </c>
      <c r="H9" s="621"/>
      <c r="I9" s="621"/>
      <c r="J9" s="621"/>
      <c r="K9" s="621"/>
      <c r="L9" s="621"/>
    </row>
    <row r="10" spans="1:13" ht="15">
      <c r="A10" s="391">
        <v>3</v>
      </c>
      <c r="B10" s="392" t="s">
        <v>88</v>
      </c>
      <c r="C10" s="409">
        <v>4516524997.7651348</v>
      </c>
      <c r="D10" s="409">
        <v>4378258487.0667553</v>
      </c>
      <c r="E10" s="410">
        <v>4357183788.005455</v>
      </c>
      <c r="F10" s="410">
        <v>4279803081.5050569</v>
      </c>
      <c r="G10" s="410">
        <v>4102927462.577383</v>
      </c>
      <c r="H10" s="621"/>
      <c r="I10" s="621"/>
      <c r="J10" s="621"/>
      <c r="K10" s="621"/>
      <c r="L10" s="621"/>
    </row>
    <row r="11" spans="1:13" ht="15">
      <c r="A11" s="391">
        <v>4</v>
      </c>
      <c r="B11" s="392" t="s">
        <v>612</v>
      </c>
      <c r="C11" s="409">
        <v>2497588643.0336604</v>
      </c>
      <c r="D11" s="409">
        <v>2426501481.7633495</v>
      </c>
      <c r="E11" s="410">
        <v>2488072961.7709804</v>
      </c>
      <c r="F11" s="410">
        <v>2477465018.5955715</v>
      </c>
      <c r="G11" s="410">
        <v>2372447925.7896714</v>
      </c>
      <c r="H11" s="621"/>
      <c r="I11" s="621"/>
      <c r="J11" s="621"/>
      <c r="K11" s="621"/>
      <c r="L11" s="621"/>
    </row>
    <row r="12" spans="1:13" ht="15">
      <c r="A12" s="391">
        <v>5</v>
      </c>
      <c r="B12" s="392" t="s">
        <v>613</v>
      </c>
      <c r="C12" s="409">
        <v>2972896924.5474916</v>
      </c>
      <c r="D12" s="409">
        <v>2895320396.6976371</v>
      </c>
      <c r="E12" s="410">
        <v>2977031147.0098877</v>
      </c>
      <c r="F12" s="410">
        <v>2965623462.4561911</v>
      </c>
      <c r="G12" s="410">
        <v>2827914672.6413612</v>
      </c>
      <c r="H12" s="621"/>
      <c r="I12" s="621"/>
      <c r="J12" s="621"/>
      <c r="K12" s="621"/>
      <c r="L12" s="621"/>
    </row>
    <row r="13" spans="1:13" ht="15">
      <c r="A13" s="391">
        <v>6</v>
      </c>
      <c r="B13" s="392" t="s">
        <v>614</v>
      </c>
      <c r="C13" s="409">
        <v>3714235868.0109887</v>
      </c>
      <c r="D13" s="409">
        <v>3625165686.24336</v>
      </c>
      <c r="E13" s="410">
        <v>3747322413.9723382</v>
      </c>
      <c r="F13" s="410">
        <v>3733944515.0546455</v>
      </c>
      <c r="G13" s="410">
        <v>3715274771.3850665</v>
      </c>
      <c r="H13" s="621"/>
      <c r="I13" s="621"/>
      <c r="J13" s="621"/>
      <c r="K13" s="621"/>
      <c r="L13" s="621"/>
    </row>
    <row r="14" spans="1:13" ht="15">
      <c r="A14" s="406"/>
      <c r="B14" s="407" t="s">
        <v>616</v>
      </c>
      <c r="C14" s="281"/>
      <c r="D14" s="281"/>
      <c r="E14" s="281"/>
      <c r="F14" s="281"/>
      <c r="G14" s="281"/>
      <c r="H14" s="621"/>
      <c r="I14" s="621"/>
      <c r="J14" s="621"/>
      <c r="K14" s="621"/>
      <c r="L14" s="621"/>
    </row>
    <row r="15" spans="1:13" ht="15" customHeight="1">
      <c r="A15" s="391">
        <v>7</v>
      </c>
      <c r="B15" s="392" t="s">
        <v>615</v>
      </c>
      <c r="C15" s="411">
        <v>21508072098.623306</v>
      </c>
      <c r="D15" s="411">
        <v>20487074219.129063</v>
      </c>
      <c r="E15" s="410">
        <v>20519966482.660313</v>
      </c>
      <c r="F15" s="410">
        <v>20358186775.74052</v>
      </c>
      <c r="G15" s="410">
        <v>20217629285.010185</v>
      </c>
      <c r="H15" s="621"/>
      <c r="I15" s="621"/>
      <c r="J15" s="621"/>
      <c r="K15" s="621"/>
      <c r="L15" s="621"/>
    </row>
    <row r="16" spans="1:13" ht="15">
      <c r="A16" s="406"/>
      <c r="B16" s="407" t="s">
        <v>620</v>
      </c>
      <c r="C16" s="281"/>
      <c r="D16" s="281"/>
      <c r="E16" s="281"/>
      <c r="F16" s="281"/>
      <c r="G16" s="281"/>
      <c r="H16" s="621"/>
      <c r="I16" s="621"/>
      <c r="J16" s="621"/>
      <c r="K16" s="621"/>
      <c r="L16" s="621"/>
    </row>
    <row r="17" spans="1:12" s="3" customFormat="1" ht="15">
      <c r="A17" s="391"/>
      <c r="B17" s="408" t="s">
        <v>601</v>
      </c>
      <c r="C17" s="281"/>
      <c r="D17" s="281"/>
      <c r="E17" s="281"/>
      <c r="F17" s="281"/>
      <c r="G17" s="281"/>
      <c r="H17" s="621"/>
      <c r="I17" s="621"/>
      <c r="J17" s="621"/>
      <c r="K17" s="621"/>
      <c r="L17" s="621"/>
    </row>
    <row r="18" spans="1:12" ht="15">
      <c r="A18" s="390">
        <v>8</v>
      </c>
      <c r="B18" s="412" t="s">
        <v>610</v>
      </c>
      <c r="C18" s="419">
        <v>0.15496689479776024</v>
      </c>
      <c r="D18" s="419">
        <v>0.15261140147340596</v>
      </c>
      <c r="E18" s="420">
        <v>0.14958608071679388</v>
      </c>
      <c r="F18" s="420">
        <v>0.14562437179736959</v>
      </c>
      <c r="G18" s="420">
        <v>0.13650929913757243</v>
      </c>
      <c r="H18" s="621"/>
      <c r="I18" s="621"/>
      <c r="J18" s="621"/>
      <c r="K18" s="621"/>
      <c r="L18" s="621"/>
    </row>
    <row r="19" spans="1:12" ht="15" customHeight="1">
      <c r="A19" s="390">
        <v>9</v>
      </c>
      <c r="B19" s="412" t="s">
        <v>609</v>
      </c>
      <c r="C19" s="419">
        <v>0.18009234525757109</v>
      </c>
      <c r="D19" s="419">
        <v>0.18028934093586699</v>
      </c>
      <c r="E19" s="420">
        <v>0.17813291097087802</v>
      </c>
      <c r="F19" s="420">
        <v>0.17609172170591458</v>
      </c>
      <c r="G19" s="420">
        <v>0.16715186317248262</v>
      </c>
      <c r="H19" s="621"/>
      <c r="I19" s="621"/>
      <c r="J19" s="621"/>
      <c r="K19" s="621"/>
      <c r="L19" s="621"/>
    </row>
    <row r="20" spans="1:12" ht="15">
      <c r="A20" s="390">
        <v>10</v>
      </c>
      <c r="B20" s="412" t="s">
        <v>611</v>
      </c>
      <c r="C20" s="419">
        <v>0.20999208934464328</v>
      </c>
      <c r="D20" s="419">
        <v>0.21370833337337722</v>
      </c>
      <c r="E20" s="420">
        <v>0.21233873806213779</v>
      </c>
      <c r="F20" s="420">
        <v>0.21022516045510545</v>
      </c>
      <c r="G20" s="420">
        <v>0.20293810934694442</v>
      </c>
      <c r="H20" s="621"/>
      <c r="I20" s="621"/>
      <c r="J20" s="621"/>
      <c r="K20" s="621"/>
      <c r="L20" s="621"/>
    </row>
    <row r="21" spans="1:12" ht="15">
      <c r="A21" s="390">
        <v>11</v>
      </c>
      <c r="B21" s="392" t="s">
        <v>612</v>
      </c>
      <c r="C21" s="419">
        <v>0.11612331554316888</v>
      </c>
      <c r="D21" s="419">
        <v>0.11844060580879294</v>
      </c>
      <c r="E21" s="420">
        <v>0.12125131704642113</v>
      </c>
      <c r="F21" s="420">
        <v>0.12169379551757525</v>
      </c>
      <c r="G21" s="420">
        <v>0.11734550536786521</v>
      </c>
      <c r="H21" s="621"/>
      <c r="I21" s="621"/>
      <c r="J21" s="621"/>
      <c r="K21" s="621"/>
      <c r="L21" s="621"/>
    </row>
    <row r="22" spans="1:12" ht="15">
      <c r="A22" s="390">
        <v>12</v>
      </c>
      <c r="B22" s="392" t="s">
        <v>613</v>
      </c>
      <c r="C22" s="419">
        <v>0.13822238045862703</v>
      </c>
      <c r="D22" s="419">
        <v>0.14132424990163978</v>
      </c>
      <c r="E22" s="420">
        <v>0.1450797275680506</v>
      </c>
      <c r="F22" s="420">
        <v>0.14567227892761672</v>
      </c>
      <c r="G22" s="420">
        <v>0.13987370293400533</v>
      </c>
      <c r="H22" s="621"/>
      <c r="I22" s="621"/>
      <c r="J22" s="621"/>
      <c r="K22" s="621"/>
      <c r="L22" s="621"/>
    </row>
    <row r="23" spans="1:12" ht="15">
      <c r="A23" s="390">
        <v>13</v>
      </c>
      <c r="B23" s="392" t="s">
        <v>614</v>
      </c>
      <c r="C23" s="419">
        <v>0.17269032068423884</v>
      </c>
      <c r="D23" s="419">
        <v>0.17694892142571012</v>
      </c>
      <c r="E23" s="420">
        <v>0.18261834965173473</v>
      </c>
      <c r="F23" s="420">
        <v>0.18341243039896538</v>
      </c>
      <c r="G23" s="420">
        <v>0.1837641159114366</v>
      </c>
      <c r="H23" s="621"/>
      <c r="I23" s="621"/>
      <c r="J23" s="621"/>
      <c r="K23" s="621"/>
      <c r="L23" s="621"/>
    </row>
    <row r="24" spans="1:12" ht="15">
      <c r="A24" s="406"/>
      <c r="B24" s="407" t="s">
        <v>6</v>
      </c>
      <c r="C24" s="281"/>
      <c r="D24" s="281"/>
      <c r="E24" s="281"/>
      <c r="F24" s="281"/>
      <c r="G24" s="281"/>
      <c r="H24" s="621"/>
      <c r="I24" s="621"/>
      <c r="J24" s="621"/>
      <c r="K24" s="621"/>
      <c r="L24" s="621"/>
    </row>
    <row r="25" spans="1:12" ht="15" customHeight="1">
      <c r="A25" s="413">
        <v>14</v>
      </c>
      <c r="B25" s="414" t="s">
        <v>7</v>
      </c>
      <c r="C25" s="589">
        <v>8.1267200549579172E-2</v>
      </c>
      <c r="D25" s="589">
        <v>7.9936257096382066E-2</v>
      </c>
      <c r="E25" s="590">
        <v>7.8781900846636124E-2</v>
      </c>
      <c r="F25" s="590">
        <v>7.8550374716210902E-2</v>
      </c>
      <c r="G25" s="590">
        <v>7.6213303683416764E-2</v>
      </c>
      <c r="H25" s="621"/>
      <c r="I25" s="621"/>
      <c r="J25" s="621"/>
      <c r="K25" s="621"/>
      <c r="L25" s="621"/>
    </row>
    <row r="26" spans="1:12" ht="15">
      <c r="A26" s="413">
        <v>15</v>
      </c>
      <c r="B26" s="414" t="s">
        <v>8</v>
      </c>
      <c r="C26" s="589">
        <v>4.1003976544000904E-2</v>
      </c>
      <c r="D26" s="589">
        <v>3.9863886164611208E-2</v>
      </c>
      <c r="E26" s="590">
        <v>3.8961769197696235E-2</v>
      </c>
      <c r="F26" s="590">
        <v>3.8939007205109247E-2</v>
      </c>
      <c r="G26" s="590">
        <v>3.8921732485210664E-2</v>
      </c>
      <c r="H26" s="621"/>
      <c r="I26" s="621"/>
      <c r="J26" s="621"/>
      <c r="K26" s="621"/>
      <c r="L26" s="621"/>
    </row>
    <row r="27" spans="1:12" ht="15">
      <c r="A27" s="413">
        <v>16</v>
      </c>
      <c r="B27" s="414" t="s">
        <v>9</v>
      </c>
      <c r="C27" s="589">
        <v>4.7680084627953173E-2</v>
      </c>
      <c r="D27" s="589">
        <v>4.5779802174078753E-2</v>
      </c>
      <c r="E27" s="590">
        <v>4.3364666144804373E-2</v>
      </c>
      <c r="F27" s="590">
        <v>4.3232335934909133E-2</v>
      </c>
      <c r="G27" s="590">
        <v>3.7919610391211979E-2</v>
      </c>
      <c r="H27" s="621"/>
      <c r="I27" s="621"/>
      <c r="J27" s="621"/>
      <c r="K27" s="621"/>
      <c r="L27" s="621"/>
    </row>
    <row r="28" spans="1:12" ht="15">
      <c r="A28" s="413">
        <v>17</v>
      </c>
      <c r="B28" s="414" t="s">
        <v>224</v>
      </c>
      <c r="C28" s="589">
        <v>4.0263224005578253E-2</v>
      </c>
      <c r="D28" s="589">
        <v>4.0072370931770879E-2</v>
      </c>
      <c r="E28" s="590">
        <v>3.982013164893989E-2</v>
      </c>
      <c r="F28" s="590">
        <v>3.9611367511101656E-2</v>
      </c>
      <c r="G28" s="590">
        <v>3.72915711982061E-2</v>
      </c>
      <c r="H28" s="621"/>
      <c r="I28" s="621"/>
      <c r="J28" s="621"/>
      <c r="K28" s="621"/>
      <c r="L28" s="621"/>
    </row>
    <row r="29" spans="1:12" ht="15">
      <c r="A29" s="413">
        <v>18</v>
      </c>
      <c r="B29" s="414" t="s">
        <v>10</v>
      </c>
      <c r="C29" s="589">
        <v>3.9241893870051468E-2</v>
      </c>
      <c r="D29" s="589">
        <v>4.1284036230037124E-2</v>
      </c>
      <c r="E29" s="590">
        <v>3.6322722259485005E-2</v>
      </c>
      <c r="F29" s="590">
        <v>3.5390165702328197E-2</v>
      </c>
      <c r="G29" s="590">
        <v>4.2050247712113138E-2</v>
      </c>
      <c r="H29" s="621"/>
      <c r="I29" s="621"/>
      <c r="J29" s="621"/>
      <c r="K29" s="621"/>
      <c r="L29" s="621"/>
    </row>
    <row r="30" spans="1:12" ht="15">
      <c r="A30" s="413">
        <v>19</v>
      </c>
      <c r="B30" s="414" t="s">
        <v>11</v>
      </c>
      <c r="C30" s="589">
        <v>0.28750837261971735</v>
      </c>
      <c r="D30" s="589">
        <v>0.3035541635483322</v>
      </c>
      <c r="E30" s="590">
        <v>0.26617833958197989</v>
      </c>
      <c r="F30" s="590">
        <v>0.26120353288399356</v>
      </c>
      <c r="G30" s="590">
        <v>0.36115406009618917</v>
      </c>
      <c r="H30" s="621"/>
      <c r="I30" s="621"/>
      <c r="J30" s="621"/>
      <c r="K30" s="621"/>
      <c r="L30" s="621"/>
    </row>
    <row r="31" spans="1:12" ht="15">
      <c r="A31" s="406"/>
      <c r="B31" s="407" t="s">
        <v>12</v>
      </c>
      <c r="C31" s="591"/>
      <c r="D31" s="591"/>
      <c r="E31" s="591"/>
      <c r="F31" s="591"/>
      <c r="G31" s="591"/>
      <c r="H31" s="621"/>
      <c r="I31" s="621"/>
      <c r="J31" s="621"/>
      <c r="K31" s="621"/>
      <c r="L31" s="621"/>
    </row>
    <row r="32" spans="1:12" ht="15">
      <c r="A32" s="413">
        <v>20</v>
      </c>
      <c r="B32" s="414" t="s">
        <v>13</v>
      </c>
      <c r="C32" s="589">
        <v>3.0038508555806209E-2</v>
      </c>
      <c r="D32" s="589">
        <v>3.4821835343958517E-2</v>
      </c>
      <c r="E32" s="590">
        <v>3.5926035532025738E-2</v>
      </c>
      <c r="F32" s="590">
        <v>3.9342598566344492E-2</v>
      </c>
      <c r="G32" s="590">
        <v>3.8778049708739513E-2</v>
      </c>
      <c r="H32" s="621"/>
      <c r="I32" s="621"/>
      <c r="J32" s="621"/>
      <c r="K32" s="621"/>
      <c r="L32" s="621"/>
    </row>
    <row r="33" spans="1:12" ht="15" customHeight="1">
      <c r="A33" s="413">
        <v>21</v>
      </c>
      <c r="B33" s="414" t="s">
        <v>14</v>
      </c>
      <c r="C33" s="589">
        <v>3.4973388333375509E-2</v>
      </c>
      <c r="D33" s="589">
        <v>3.7944985746858693E-2</v>
      </c>
      <c r="E33" s="590">
        <v>3.8562753485864854E-2</v>
      </c>
      <c r="F33" s="590">
        <v>4.0316810534445316E-2</v>
      </c>
      <c r="G33" s="590">
        <v>4.1747377070381307E-2</v>
      </c>
      <c r="H33" s="621"/>
      <c r="I33" s="621"/>
      <c r="J33" s="621"/>
      <c r="K33" s="621"/>
      <c r="L33" s="621"/>
    </row>
    <row r="34" spans="1:12" ht="15">
      <c r="A34" s="413">
        <v>22</v>
      </c>
      <c r="B34" s="414" t="s">
        <v>15</v>
      </c>
      <c r="C34" s="589">
        <v>0.46448843666520656</v>
      </c>
      <c r="D34" s="589">
        <v>0.48342150866706779</v>
      </c>
      <c r="E34" s="590">
        <v>0.51634680264444532</v>
      </c>
      <c r="F34" s="590">
        <v>0.53770318170032572</v>
      </c>
      <c r="G34" s="590">
        <v>0.53543089626322471</v>
      </c>
      <c r="H34" s="621"/>
      <c r="I34" s="621"/>
      <c r="J34" s="621"/>
      <c r="K34" s="621"/>
      <c r="L34" s="621"/>
    </row>
    <row r="35" spans="1:12" ht="15" customHeight="1">
      <c r="A35" s="413">
        <v>23</v>
      </c>
      <c r="B35" s="414" t="s">
        <v>16</v>
      </c>
      <c r="C35" s="589">
        <v>0.476211765929552</v>
      </c>
      <c r="D35" s="589">
        <v>0.51001914545396687</v>
      </c>
      <c r="E35" s="590">
        <v>0.51431654803763749</v>
      </c>
      <c r="F35" s="590">
        <v>0.52571292886407706</v>
      </c>
      <c r="G35" s="590">
        <v>0.51803561004442622</v>
      </c>
      <c r="H35" s="621"/>
      <c r="I35" s="621"/>
      <c r="J35" s="621"/>
      <c r="K35" s="621"/>
      <c r="L35" s="621"/>
    </row>
    <row r="36" spans="1:12" ht="15">
      <c r="A36" s="413">
        <v>24</v>
      </c>
      <c r="B36" s="414" t="s">
        <v>17</v>
      </c>
      <c r="C36" s="589">
        <v>6.5416381248417282E-2</v>
      </c>
      <c r="D36" s="589">
        <v>1.8314618956189336E-3</v>
      </c>
      <c r="E36" s="590">
        <v>1.8774466412713114E-2</v>
      </c>
      <c r="F36" s="590">
        <v>7.9259430496535707E-3</v>
      </c>
      <c r="G36" s="590">
        <v>0.12253030523267486</v>
      </c>
      <c r="H36" s="621"/>
      <c r="I36" s="621"/>
      <c r="J36" s="621"/>
      <c r="K36" s="621"/>
      <c r="L36" s="621"/>
    </row>
    <row r="37" spans="1:12" ht="15" customHeight="1">
      <c r="A37" s="406"/>
      <c r="B37" s="407" t="s">
        <v>18</v>
      </c>
      <c r="C37" s="591"/>
      <c r="D37" s="591"/>
      <c r="E37" s="591"/>
      <c r="F37" s="591"/>
      <c r="G37" s="591"/>
      <c r="H37" s="621"/>
      <c r="I37" s="621"/>
      <c r="J37" s="621"/>
      <c r="K37" s="621"/>
      <c r="L37" s="621"/>
    </row>
    <row r="38" spans="1:12" ht="15" customHeight="1">
      <c r="A38" s="413">
        <v>25</v>
      </c>
      <c r="B38" s="414" t="s">
        <v>19</v>
      </c>
      <c r="C38" s="589">
        <v>0.27199860803636</v>
      </c>
      <c r="D38" s="589">
        <v>0.2437182786878464</v>
      </c>
      <c r="E38" s="589">
        <v>0.2144056711164497</v>
      </c>
      <c r="F38" s="589">
        <v>0.20752156896625917</v>
      </c>
      <c r="G38" s="589">
        <v>0.20387313326897655</v>
      </c>
      <c r="H38" s="621"/>
      <c r="I38" s="621"/>
      <c r="J38" s="621"/>
      <c r="K38" s="621"/>
      <c r="L38" s="621"/>
    </row>
    <row r="39" spans="1:12" ht="15" customHeight="1">
      <c r="A39" s="413">
        <v>26</v>
      </c>
      <c r="B39" s="414" t="s">
        <v>20</v>
      </c>
      <c r="C39" s="589">
        <v>0.53645338939695253</v>
      </c>
      <c r="D39" s="589">
        <v>0.57419268321999939</v>
      </c>
      <c r="E39" s="589">
        <v>0.61273494218007085</v>
      </c>
      <c r="F39" s="589">
        <v>0.63758477577743855</v>
      </c>
      <c r="G39" s="589">
        <v>0.62833188161545617</v>
      </c>
      <c r="H39" s="621"/>
      <c r="I39" s="621"/>
      <c r="J39" s="621"/>
      <c r="K39" s="621"/>
      <c r="L39" s="621"/>
    </row>
    <row r="40" spans="1:12" ht="15" customHeight="1">
      <c r="A40" s="413">
        <v>27</v>
      </c>
      <c r="B40" s="415" t="s">
        <v>21</v>
      </c>
      <c r="C40" s="589">
        <v>0.44795139125889788</v>
      </c>
      <c r="D40" s="589">
        <v>0.41202966914846384</v>
      </c>
      <c r="E40" s="589">
        <v>0.41761964608684243</v>
      </c>
      <c r="F40" s="589">
        <v>0.41785734041399519</v>
      </c>
      <c r="G40" s="589">
        <v>0.42920080019589141</v>
      </c>
      <c r="H40" s="621"/>
      <c r="I40" s="621"/>
      <c r="J40" s="621"/>
      <c r="K40" s="621"/>
      <c r="L40" s="621"/>
    </row>
    <row r="41" spans="1:12" ht="15" customHeight="1">
      <c r="A41" s="417"/>
      <c r="B41" s="407" t="s">
        <v>523</v>
      </c>
      <c r="C41" s="281"/>
      <c r="D41" s="281"/>
      <c r="E41" s="281"/>
      <c r="F41" s="281"/>
      <c r="G41" s="281"/>
      <c r="H41" s="621"/>
      <c r="I41" s="621"/>
      <c r="J41" s="621"/>
      <c r="K41" s="621"/>
      <c r="L41" s="621"/>
    </row>
    <row r="42" spans="1:12" ht="15" customHeight="1">
      <c r="A42" s="413">
        <v>28</v>
      </c>
      <c r="B42" s="459" t="s">
        <v>507</v>
      </c>
      <c r="C42" s="415">
        <v>6735427405.5832596</v>
      </c>
      <c r="D42" s="415">
        <v>6186749385.9555883</v>
      </c>
      <c r="E42" s="415">
        <v>5049508533.6949511</v>
      </c>
      <c r="F42" s="415">
        <v>4887570336.2257557</v>
      </c>
      <c r="G42" s="415">
        <v>4927455401.0810204</v>
      </c>
      <c r="H42" s="621"/>
      <c r="I42" s="621"/>
      <c r="J42" s="621"/>
      <c r="K42" s="621"/>
      <c r="L42" s="621"/>
    </row>
    <row r="43" spans="1:12" ht="15">
      <c r="A43" s="413">
        <v>29</v>
      </c>
      <c r="B43" s="414" t="s">
        <v>508</v>
      </c>
      <c r="C43" s="415">
        <v>4801458281.6383505</v>
      </c>
      <c r="D43" s="415">
        <v>4592969250.4258356</v>
      </c>
      <c r="E43" s="416">
        <v>4407931583.906682</v>
      </c>
      <c r="F43" s="416">
        <v>4307958480.4773998</v>
      </c>
      <c r="G43" s="416">
        <v>4254005621.6900392</v>
      </c>
      <c r="H43" s="621"/>
      <c r="I43" s="621"/>
      <c r="J43" s="621"/>
      <c r="K43" s="621"/>
      <c r="L43" s="621"/>
    </row>
    <row r="44" spans="1:12" ht="15">
      <c r="A44" s="455">
        <v>30</v>
      </c>
      <c r="B44" s="456" t="s">
        <v>506</v>
      </c>
      <c r="C44" s="729">
        <v>1.4027878637081486</v>
      </c>
      <c r="D44" s="729">
        <v>1.3470043121629838</v>
      </c>
      <c r="E44" s="729">
        <v>1.1455505689177801</v>
      </c>
      <c r="F44" s="729">
        <v>1.134544438711518</v>
      </c>
      <c r="G44" s="729">
        <v>1.1583095649797077</v>
      </c>
      <c r="H44" s="621"/>
      <c r="I44" s="621"/>
      <c r="J44" s="621"/>
      <c r="K44" s="621"/>
      <c r="L44" s="621"/>
    </row>
    <row r="45" spans="1:12" ht="15">
      <c r="A45" s="455"/>
      <c r="B45" s="407" t="s">
        <v>621</v>
      </c>
      <c r="C45" s="281"/>
      <c r="D45" s="281"/>
      <c r="E45" s="281"/>
      <c r="F45" s="281"/>
      <c r="G45" s="281"/>
      <c r="H45" s="621"/>
      <c r="I45" s="621"/>
      <c r="J45" s="621"/>
      <c r="K45" s="621"/>
      <c r="L45" s="621"/>
    </row>
    <row r="46" spans="1:12" ht="15">
      <c r="A46" s="455">
        <v>31</v>
      </c>
      <c r="B46" s="456" t="s">
        <v>628</v>
      </c>
      <c r="C46" s="457">
        <v>18949125818.420448</v>
      </c>
      <c r="D46" s="457">
        <v>17899741347.05286</v>
      </c>
      <c r="E46" s="458">
        <v>16983615405.318785</v>
      </c>
      <c r="F46" s="458">
        <v>16780425733.721352</v>
      </c>
      <c r="G46" s="458">
        <v>16800168490.662302</v>
      </c>
      <c r="H46" s="621"/>
      <c r="I46" s="621"/>
      <c r="J46" s="621"/>
      <c r="K46" s="621"/>
      <c r="L46" s="621"/>
    </row>
    <row r="47" spans="1:12" ht="15">
      <c r="A47" s="455">
        <v>32</v>
      </c>
      <c r="B47" s="456" t="s">
        <v>641</v>
      </c>
      <c r="C47" s="457">
        <v>14000154658.682423</v>
      </c>
      <c r="D47" s="457">
        <v>13449289479.784752</v>
      </c>
      <c r="E47" s="458">
        <v>13404905979.240911</v>
      </c>
      <c r="F47" s="458">
        <v>13227058617.426636</v>
      </c>
      <c r="G47" s="458">
        <v>13198030730.374672</v>
      </c>
      <c r="H47" s="621"/>
      <c r="I47" s="621"/>
      <c r="J47" s="621"/>
      <c r="K47" s="621"/>
      <c r="L47" s="621"/>
    </row>
    <row r="48" spans="1:12" thickBot="1">
      <c r="A48" s="116">
        <v>33</v>
      </c>
      <c r="B48" s="229" t="s">
        <v>655</v>
      </c>
      <c r="C48" s="592">
        <v>1.3534940349154529</v>
      </c>
      <c r="D48" s="592">
        <v>1.3309060953708713</v>
      </c>
      <c r="E48" s="593">
        <v>1.2669701250885257</v>
      </c>
      <c r="F48" s="593">
        <v>1.2686437868819269</v>
      </c>
      <c r="G48" s="593">
        <v>1.2729299418887905</v>
      </c>
      <c r="H48" s="621"/>
      <c r="I48" s="621"/>
      <c r="J48" s="621"/>
      <c r="K48" s="621"/>
      <c r="L48" s="621"/>
    </row>
    <row r="49" spans="1:7">
      <c r="A49" s="19"/>
    </row>
    <row r="50" spans="1:7" ht="39.75">
      <c r="B50" s="22" t="s">
        <v>600</v>
      </c>
    </row>
    <row r="51" spans="1:7" ht="65.25">
      <c r="B51" s="321" t="s">
        <v>522</v>
      </c>
      <c r="D51" s="301"/>
      <c r="E51" s="301"/>
      <c r="F51" s="301"/>
      <c r="G51" s="30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zoomScale="80" zoomScaleNormal="80" workbookViewId="0">
      <selection activeCell="C8" sqref="C8:G21"/>
    </sheetView>
  </sheetViews>
  <sheetFormatPr defaultColWidth="9.140625" defaultRowHeight="12.75"/>
  <cols>
    <col min="1" max="1" width="11.85546875" style="465" bestFit="1" customWidth="1"/>
    <col min="2" max="2" width="105.140625" style="465" bestFit="1" customWidth="1"/>
    <col min="3" max="4" width="19.5703125" style="465" bestFit="1" customWidth="1"/>
    <col min="5" max="5" width="20" style="465" bestFit="1" customWidth="1"/>
    <col min="6" max="6" width="19" style="465" bestFit="1" customWidth="1"/>
    <col min="7" max="7" width="30.42578125" style="465" customWidth="1"/>
    <col min="8" max="8" width="20.85546875" style="465" bestFit="1" customWidth="1"/>
    <col min="9" max="16384" width="9.140625" style="465"/>
  </cols>
  <sheetData>
    <row r="1" spans="1:9" s="721" customFormat="1" ht="13.5">
      <c r="A1" s="720" t="s">
        <v>188</v>
      </c>
      <c r="B1" s="710" t="str">
        <f>Info!C2</f>
        <v>სს თიბისი ბანკი</v>
      </c>
    </row>
    <row r="2" spans="1:9" s="721" customFormat="1">
      <c r="A2" s="720" t="s">
        <v>189</v>
      </c>
      <c r="B2" s="709">
        <f>'1. key ratios'!B2</f>
        <v>44926</v>
      </c>
    </row>
    <row r="3" spans="1:9">
      <c r="A3" s="467" t="s">
        <v>661</v>
      </c>
    </row>
    <row r="5" spans="1:9">
      <c r="A5" s="821" t="s">
        <v>662</v>
      </c>
      <c r="B5" s="822"/>
      <c r="C5" s="827" t="s">
        <v>663</v>
      </c>
      <c r="D5" s="828"/>
      <c r="E5" s="828"/>
      <c r="F5" s="828"/>
      <c r="G5" s="828"/>
      <c r="H5" s="829"/>
    </row>
    <row r="6" spans="1:9">
      <c r="A6" s="823"/>
      <c r="B6" s="824"/>
      <c r="C6" s="830"/>
      <c r="D6" s="831"/>
      <c r="E6" s="831"/>
      <c r="F6" s="831"/>
      <c r="G6" s="831"/>
      <c r="H6" s="832"/>
    </row>
    <row r="7" spans="1:9" ht="25.5">
      <c r="A7" s="825"/>
      <c r="B7" s="826"/>
      <c r="C7" s="469" t="s">
        <v>664</v>
      </c>
      <c r="D7" s="469" t="s">
        <v>665</v>
      </c>
      <c r="E7" s="469" t="s">
        <v>666</v>
      </c>
      <c r="F7" s="469" t="s">
        <v>667</v>
      </c>
      <c r="G7" s="578" t="s">
        <v>939</v>
      </c>
      <c r="H7" s="469" t="s">
        <v>68</v>
      </c>
    </row>
    <row r="8" spans="1:9">
      <c r="A8" s="470">
        <v>1</v>
      </c>
      <c r="B8" s="471" t="s">
        <v>216</v>
      </c>
      <c r="C8" s="672">
        <v>2362816847.1610403</v>
      </c>
      <c r="D8" s="672">
        <v>589468324.74798</v>
      </c>
      <c r="E8" s="672">
        <v>890517124.26841998</v>
      </c>
      <c r="F8" s="672">
        <v>373420218.35571998</v>
      </c>
      <c r="G8" s="672">
        <v>0</v>
      </c>
      <c r="H8" s="673">
        <f>SUM(C8:G8)</f>
        <v>4216222514.5331607</v>
      </c>
      <c r="I8" s="674"/>
    </row>
    <row r="9" spans="1:9">
      <c r="A9" s="470">
        <v>2</v>
      </c>
      <c r="B9" s="471" t="s">
        <v>217</v>
      </c>
      <c r="C9" s="672">
        <v>0</v>
      </c>
      <c r="D9" s="672">
        <v>0</v>
      </c>
      <c r="E9" s="672">
        <v>0</v>
      </c>
      <c r="F9" s="672">
        <v>0</v>
      </c>
      <c r="G9" s="672">
        <v>0</v>
      </c>
      <c r="H9" s="673">
        <f t="shared" ref="H9:H21" si="0">SUM(C9:G9)</f>
        <v>0</v>
      </c>
      <c r="I9" s="674"/>
    </row>
    <row r="10" spans="1:9">
      <c r="A10" s="470">
        <v>3</v>
      </c>
      <c r="B10" s="471" t="s">
        <v>218</v>
      </c>
      <c r="C10" s="672">
        <v>0</v>
      </c>
      <c r="D10" s="672">
        <v>104139114.12</v>
      </c>
      <c r="E10" s="672">
        <v>304038737.29000002</v>
      </c>
      <c r="F10" s="672">
        <v>0</v>
      </c>
      <c r="G10" s="672">
        <v>0</v>
      </c>
      <c r="H10" s="673">
        <f t="shared" si="0"/>
        <v>408177851.41000003</v>
      </c>
      <c r="I10" s="674"/>
    </row>
    <row r="11" spans="1:9">
      <c r="A11" s="470">
        <v>4</v>
      </c>
      <c r="B11" s="471" t="s">
        <v>219</v>
      </c>
      <c r="C11" s="672">
        <v>0</v>
      </c>
      <c r="D11" s="672">
        <v>18644302.989999998</v>
      </c>
      <c r="E11" s="672">
        <v>548160790.81427896</v>
      </c>
      <c r="F11" s="672">
        <v>162118568.40000001</v>
      </c>
      <c r="G11" s="672">
        <v>0</v>
      </c>
      <c r="H11" s="673">
        <f t="shared" si="0"/>
        <v>728923662.20427895</v>
      </c>
      <c r="I11" s="674"/>
    </row>
    <row r="12" spans="1:9">
      <c r="A12" s="470">
        <v>5</v>
      </c>
      <c r="B12" s="471" t="s">
        <v>220</v>
      </c>
      <c r="C12" s="672">
        <v>0</v>
      </c>
      <c r="D12" s="672">
        <v>0</v>
      </c>
      <c r="E12" s="672">
        <v>0</v>
      </c>
      <c r="F12" s="672">
        <v>0</v>
      </c>
      <c r="G12" s="672">
        <v>0</v>
      </c>
      <c r="H12" s="673">
        <f t="shared" si="0"/>
        <v>0</v>
      </c>
      <c r="I12" s="674"/>
    </row>
    <row r="13" spans="1:9">
      <c r="A13" s="470">
        <v>6</v>
      </c>
      <c r="B13" s="471" t="s">
        <v>221</v>
      </c>
      <c r="C13" s="672">
        <v>1429533523.6545596</v>
      </c>
      <c r="D13" s="672">
        <v>811932930.32078409</v>
      </c>
      <c r="E13" s="672">
        <v>1702362.400049</v>
      </c>
      <c r="F13" s="672">
        <v>1067.54</v>
      </c>
      <c r="G13" s="672">
        <v>2529679.1282000002</v>
      </c>
      <c r="H13" s="673">
        <f t="shared" si="0"/>
        <v>2245699563.0435929</v>
      </c>
      <c r="I13" s="674"/>
    </row>
    <row r="14" spans="1:9">
      <c r="A14" s="470">
        <v>7</v>
      </c>
      <c r="B14" s="471" t="s">
        <v>73</v>
      </c>
      <c r="C14" s="672">
        <v>0</v>
      </c>
      <c r="D14" s="672">
        <v>2176981175.2223992</v>
      </c>
      <c r="E14" s="672">
        <v>2488311627.0854473</v>
      </c>
      <c r="F14" s="672">
        <v>1518810919.9024327</v>
      </c>
      <c r="G14" s="672">
        <v>29612253.440499999</v>
      </c>
      <c r="H14" s="673">
        <f t="shared" si="0"/>
        <v>6213715975.6507788</v>
      </c>
      <c r="I14" s="674"/>
    </row>
    <row r="15" spans="1:9">
      <c r="A15" s="470">
        <v>8</v>
      </c>
      <c r="B15" s="473" t="s">
        <v>74</v>
      </c>
      <c r="C15" s="672">
        <v>0</v>
      </c>
      <c r="D15" s="672">
        <v>1367509279.3026862</v>
      </c>
      <c r="E15" s="672">
        <v>2387390840.1510105</v>
      </c>
      <c r="F15" s="672">
        <v>1129421663.6963022</v>
      </c>
      <c r="G15" s="672">
        <v>0</v>
      </c>
      <c r="H15" s="673">
        <f t="shared" si="0"/>
        <v>4884321783.1499987</v>
      </c>
      <c r="I15" s="674"/>
    </row>
    <row r="16" spans="1:9">
      <c r="A16" s="470">
        <v>9</v>
      </c>
      <c r="B16" s="471" t="s">
        <v>75</v>
      </c>
      <c r="C16" s="672">
        <v>0</v>
      </c>
      <c r="D16" s="672">
        <v>452375101.54069269</v>
      </c>
      <c r="E16" s="672">
        <v>1293823126.3852038</v>
      </c>
      <c r="F16" s="672">
        <v>1752459416.6141038</v>
      </c>
      <c r="G16" s="672">
        <v>0</v>
      </c>
      <c r="H16" s="673">
        <f t="shared" si="0"/>
        <v>3498657644.5400004</v>
      </c>
      <c r="I16" s="674"/>
    </row>
    <row r="17" spans="1:9">
      <c r="A17" s="470">
        <v>10</v>
      </c>
      <c r="B17" s="582" t="s">
        <v>689</v>
      </c>
      <c r="C17" s="672">
        <v>0</v>
      </c>
      <c r="D17" s="672">
        <v>21587000.665205356</v>
      </c>
      <c r="E17" s="672">
        <v>45717985.182198994</v>
      </c>
      <c r="F17" s="672">
        <v>48827678.912595674</v>
      </c>
      <c r="G17" s="672">
        <v>0</v>
      </c>
      <c r="H17" s="673">
        <f t="shared" si="0"/>
        <v>116132664.76000002</v>
      </c>
      <c r="I17" s="674"/>
    </row>
    <row r="18" spans="1:9">
      <c r="A18" s="470">
        <v>11</v>
      </c>
      <c r="B18" s="471" t="s">
        <v>70</v>
      </c>
      <c r="C18" s="672">
        <v>0</v>
      </c>
      <c r="D18" s="672">
        <v>218675474.94655564</v>
      </c>
      <c r="E18" s="672">
        <v>321868516.5910216</v>
      </c>
      <c r="F18" s="672">
        <v>552332983.50242257</v>
      </c>
      <c r="G18" s="672">
        <v>9593082.2370999996</v>
      </c>
      <c r="H18" s="673">
        <f t="shared" si="0"/>
        <v>1102470057.2770998</v>
      </c>
      <c r="I18" s="674"/>
    </row>
    <row r="19" spans="1:9">
      <c r="A19" s="470">
        <v>12</v>
      </c>
      <c r="B19" s="471" t="s">
        <v>71</v>
      </c>
      <c r="C19" s="672">
        <v>0</v>
      </c>
      <c r="D19" s="672">
        <v>0</v>
      </c>
      <c r="E19" s="672">
        <v>0</v>
      </c>
      <c r="F19" s="672">
        <v>0</v>
      </c>
      <c r="G19" s="672">
        <v>0</v>
      </c>
      <c r="H19" s="673">
        <f t="shared" si="0"/>
        <v>0</v>
      </c>
      <c r="I19" s="674"/>
    </row>
    <row r="20" spans="1:9">
      <c r="A20" s="474">
        <v>13</v>
      </c>
      <c r="B20" s="473" t="s">
        <v>72</v>
      </c>
      <c r="C20" s="672">
        <v>0</v>
      </c>
      <c r="D20" s="672">
        <v>0</v>
      </c>
      <c r="E20" s="672">
        <v>0</v>
      </c>
      <c r="F20" s="672">
        <v>0</v>
      </c>
      <c r="G20" s="672">
        <v>0</v>
      </c>
      <c r="H20" s="673">
        <f t="shared" si="0"/>
        <v>0</v>
      </c>
      <c r="I20" s="674"/>
    </row>
    <row r="21" spans="1:9">
      <c r="A21" s="470">
        <v>14</v>
      </c>
      <c r="B21" s="471" t="s">
        <v>668</v>
      </c>
      <c r="C21" s="672">
        <v>1115538974.8104</v>
      </c>
      <c r="D21" s="672">
        <v>567243971.2637943</v>
      </c>
      <c r="E21" s="672">
        <v>859800088.20307875</v>
      </c>
      <c r="F21" s="672">
        <v>579198591.48312676</v>
      </c>
      <c r="G21" s="672">
        <v>1084442972.4543569</v>
      </c>
      <c r="H21" s="673">
        <f t="shared" si="0"/>
        <v>4206224598.214757</v>
      </c>
      <c r="I21" s="674"/>
    </row>
    <row r="22" spans="1:9">
      <c r="A22" s="475">
        <v>15</v>
      </c>
      <c r="B22" s="472" t="s">
        <v>68</v>
      </c>
      <c r="C22" s="673">
        <f>SUM(C18:C21)+SUM(C8:C16)</f>
        <v>4907889345.6259995</v>
      </c>
      <c r="D22" s="673">
        <f t="shared" ref="D22:G22" si="1">SUM(D18:D21)+SUM(D8:D16)</f>
        <v>6306969674.4548922</v>
      </c>
      <c r="E22" s="673">
        <f t="shared" si="1"/>
        <v>9095613213.188509</v>
      </c>
      <c r="F22" s="673">
        <f t="shared" si="1"/>
        <v>6067763429.4941082</v>
      </c>
      <c r="G22" s="673">
        <f t="shared" si="1"/>
        <v>1126177987.2601569</v>
      </c>
      <c r="H22" s="673">
        <f>SUM(H18:H21)+SUM(H8:H16)</f>
        <v>27504413650.023666</v>
      </c>
      <c r="I22" s="674"/>
    </row>
    <row r="26" spans="1:9" ht="38.25">
      <c r="B26" s="581" t="s">
        <v>938</v>
      </c>
    </row>
    <row r="35" spans="3:8">
      <c r="C35" s="674"/>
      <c r="D35" s="674"/>
      <c r="E35" s="674"/>
      <c r="F35" s="674"/>
      <c r="G35" s="674"/>
      <c r="H35" s="674"/>
    </row>
    <row r="36" spans="3:8">
      <c r="C36" s="674"/>
      <c r="D36" s="674"/>
      <c r="E36" s="674"/>
      <c r="F36" s="674"/>
      <c r="G36" s="674"/>
      <c r="H36" s="674"/>
    </row>
    <row r="37" spans="3:8">
      <c r="C37" s="674"/>
      <c r="D37" s="674"/>
      <c r="E37" s="674"/>
      <c r="F37" s="674"/>
      <c r="G37" s="674"/>
      <c r="H37" s="674"/>
    </row>
    <row r="38" spans="3:8">
      <c r="C38" s="674"/>
      <c r="D38" s="674"/>
      <c r="E38" s="674"/>
      <c r="F38" s="674"/>
      <c r="G38" s="674"/>
      <c r="H38" s="674"/>
    </row>
    <row r="39" spans="3:8">
      <c r="C39" s="674"/>
      <c r="D39" s="674"/>
      <c r="E39" s="674"/>
      <c r="F39" s="674"/>
      <c r="G39" s="674"/>
      <c r="H39" s="674"/>
    </row>
    <row r="40" spans="3:8">
      <c r="C40" s="674"/>
      <c r="D40" s="674"/>
      <c r="E40" s="674"/>
      <c r="F40" s="674"/>
      <c r="G40" s="674"/>
      <c r="H40" s="674"/>
    </row>
    <row r="41" spans="3:8">
      <c r="C41" s="674"/>
      <c r="D41" s="674"/>
      <c r="E41" s="674"/>
      <c r="F41" s="674"/>
      <c r="G41" s="674"/>
      <c r="H41" s="674"/>
    </row>
    <row r="42" spans="3:8">
      <c r="C42" s="674"/>
      <c r="D42" s="674"/>
      <c r="E42" s="674"/>
      <c r="F42" s="674"/>
      <c r="G42" s="674"/>
      <c r="H42" s="674"/>
    </row>
    <row r="43" spans="3:8">
      <c r="C43" s="674"/>
      <c r="D43" s="674"/>
      <c r="E43" s="674"/>
      <c r="F43" s="674"/>
      <c r="G43" s="674"/>
      <c r="H43" s="674"/>
    </row>
    <row r="44" spans="3:8">
      <c r="C44" s="674"/>
      <c r="D44" s="674"/>
      <c r="E44" s="674"/>
      <c r="F44" s="674"/>
      <c r="G44" s="674"/>
      <c r="H44" s="674"/>
    </row>
    <row r="45" spans="3:8">
      <c r="C45" s="674"/>
      <c r="D45" s="674"/>
      <c r="E45" s="674"/>
      <c r="F45" s="674"/>
      <c r="G45" s="674"/>
      <c r="H45" s="674"/>
    </row>
    <row r="46" spans="3:8">
      <c r="C46" s="674"/>
      <c r="D46" s="674"/>
      <c r="E46" s="674"/>
      <c r="F46" s="674"/>
      <c r="G46" s="674"/>
      <c r="H46" s="674"/>
    </row>
    <row r="47" spans="3:8">
      <c r="C47" s="674"/>
      <c r="D47" s="674"/>
      <c r="E47" s="674"/>
      <c r="F47" s="674"/>
      <c r="G47" s="674"/>
      <c r="H47" s="674"/>
    </row>
    <row r="48" spans="3:8">
      <c r="C48" s="674"/>
      <c r="D48" s="674"/>
      <c r="E48" s="674"/>
      <c r="F48" s="674"/>
      <c r="G48" s="674"/>
      <c r="H48" s="674"/>
    </row>
    <row r="49" spans="3:8">
      <c r="C49" s="674"/>
      <c r="D49" s="674"/>
      <c r="E49" s="674"/>
      <c r="F49" s="674"/>
      <c r="G49" s="674"/>
      <c r="H49" s="674"/>
    </row>
    <row r="50" spans="3:8">
      <c r="C50" s="674"/>
      <c r="D50" s="674"/>
      <c r="E50" s="674"/>
      <c r="F50" s="674"/>
      <c r="G50" s="674"/>
      <c r="H50" s="674"/>
    </row>
    <row r="51" spans="3:8">
      <c r="C51" s="674"/>
      <c r="D51" s="674"/>
      <c r="E51" s="674"/>
      <c r="F51" s="674"/>
      <c r="G51" s="674"/>
      <c r="H51" s="674"/>
    </row>
    <row r="52" spans="3:8">
      <c r="C52" s="674"/>
      <c r="D52" s="674"/>
      <c r="E52" s="674"/>
      <c r="F52" s="674"/>
      <c r="G52" s="674"/>
      <c r="H52" s="674"/>
    </row>
    <row r="53" spans="3:8">
      <c r="C53" s="674"/>
      <c r="D53" s="674"/>
      <c r="E53" s="674"/>
      <c r="F53" s="674"/>
      <c r="G53" s="674"/>
      <c r="H53" s="674"/>
    </row>
    <row r="54" spans="3:8">
      <c r="C54" s="674"/>
      <c r="D54" s="674"/>
      <c r="E54" s="674"/>
      <c r="F54" s="674"/>
      <c r="G54" s="674"/>
      <c r="H54" s="674"/>
    </row>
    <row r="55" spans="3:8">
      <c r="C55" s="674"/>
      <c r="D55" s="674"/>
      <c r="E55" s="674"/>
      <c r="F55" s="674"/>
      <c r="G55" s="674"/>
      <c r="H55" s="674"/>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zoomScale="80" zoomScaleNormal="80" workbookViewId="0">
      <selection activeCell="C22" sqref="C22:H23"/>
    </sheetView>
  </sheetViews>
  <sheetFormatPr defaultColWidth="9.140625" defaultRowHeight="12.75"/>
  <cols>
    <col min="1" max="1" width="11.85546875" style="476" bestFit="1" customWidth="1"/>
    <col min="2" max="2" width="114.5703125" style="465" customWidth="1"/>
    <col min="3" max="3" width="22.42578125" style="465" customWidth="1"/>
    <col min="4" max="4" width="23.5703125" style="465" customWidth="1"/>
    <col min="5" max="7" width="22.140625" style="487" customWidth="1"/>
    <col min="8" max="8" width="22.140625" style="465" customWidth="1"/>
    <col min="9" max="9" width="41.42578125" style="465" customWidth="1"/>
    <col min="10" max="16384" width="9.140625" style="465"/>
  </cols>
  <sheetData>
    <row r="1" spans="1:9" s="721" customFormat="1" ht="13.5">
      <c r="A1" s="720" t="s">
        <v>188</v>
      </c>
      <c r="B1" s="710" t="str">
        <f>Info!C2</f>
        <v>სს თიბისი ბანკი</v>
      </c>
    </row>
    <row r="2" spans="1:9" s="721" customFormat="1">
      <c r="A2" s="720" t="s">
        <v>189</v>
      </c>
      <c r="B2" s="709">
        <f>'1. key ratios'!B2</f>
        <v>44926</v>
      </c>
    </row>
    <row r="3" spans="1:9">
      <c r="A3" s="467" t="s">
        <v>669</v>
      </c>
      <c r="E3" s="465"/>
      <c r="F3" s="465"/>
      <c r="G3" s="465"/>
    </row>
    <row r="4" spans="1:9">
      <c r="C4" s="477" t="s">
        <v>670</v>
      </c>
      <c r="D4" s="477" t="s">
        <v>671</v>
      </c>
      <c r="E4" s="477" t="s">
        <v>672</v>
      </c>
      <c r="F4" s="477" t="s">
        <v>673</v>
      </c>
      <c r="G4" s="477" t="s">
        <v>674</v>
      </c>
      <c r="H4" s="477" t="s">
        <v>675</v>
      </c>
      <c r="I4" s="477" t="s">
        <v>676</v>
      </c>
    </row>
    <row r="5" spans="1:9" ht="33.950000000000003" customHeight="1">
      <c r="A5" s="821" t="s">
        <v>679</v>
      </c>
      <c r="B5" s="822"/>
      <c r="C5" s="835" t="s">
        <v>680</v>
      </c>
      <c r="D5" s="835"/>
      <c r="E5" s="835" t="s">
        <v>681</v>
      </c>
      <c r="F5" s="835" t="s">
        <v>682</v>
      </c>
      <c r="G5" s="833" t="s">
        <v>683</v>
      </c>
      <c r="H5" s="833" t="s">
        <v>684</v>
      </c>
      <c r="I5" s="478" t="s">
        <v>685</v>
      </c>
    </row>
    <row r="6" spans="1:9" ht="38.25">
      <c r="A6" s="825"/>
      <c r="B6" s="826"/>
      <c r="C6" s="527" t="s">
        <v>686</v>
      </c>
      <c r="D6" s="527" t="s">
        <v>687</v>
      </c>
      <c r="E6" s="835"/>
      <c r="F6" s="835"/>
      <c r="G6" s="834"/>
      <c r="H6" s="834"/>
      <c r="I6" s="478" t="s">
        <v>688</v>
      </c>
    </row>
    <row r="7" spans="1:9">
      <c r="A7" s="479">
        <v>1</v>
      </c>
      <c r="B7" s="471" t="s">
        <v>216</v>
      </c>
      <c r="C7" s="672">
        <v>0</v>
      </c>
      <c r="D7" s="672">
        <v>4216222514.4999995</v>
      </c>
      <c r="E7" s="675">
        <v>0</v>
      </c>
      <c r="F7" s="675">
        <v>0</v>
      </c>
      <c r="G7" s="675">
        <v>0</v>
      </c>
      <c r="H7" s="672">
        <v>0</v>
      </c>
      <c r="I7" s="676">
        <f t="shared" ref="I7:I23" si="0">C7+D7-E7-F7-G7</f>
        <v>4216222514.4999995</v>
      </c>
    </row>
    <row r="8" spans="1:9">
      <c r="A8" s="479">
        <v>2</v>
      </c>
      <c r="B8" s="471" t="s">
        <v>217</v>
      </c>
      <c r="C8" s="672">
        <v>0</v>
      </c>
      <c r="D8" s="672">
        <v>0</v>
      </c>
      <c r="E8" s="675">
        <v>0</v>
      </c>
      <c r="F8" s="675">
        <v>0</v>
      </c>
      <c r="G8" s="675">
        <v>0</v>
      </c>
      <c r="H8" s="672">
        <v>0</v>
      </c>
      <c r="I8" s="676">
        <f t="shared" si="0"/>
        <v>0</v>
      </c>
    </row>
    <row r="9" spans="1:9">
      <c r="A9" s="479">
        <v>3</v>
      </c>
      <c r="B9" s="471" t="s">
        <v>218</v>
      </c>
      <c r="C9" s="672">
        <v>0</v>
      </c>
      <c r="D9" s="672">
        <v>408177851.41000003</v>
      </c>
      <c r="E9" s="675">
        <v>0</v>
      </c>
      <c r="F9" s="675">
        <v>0</v>
      </c>
      <c r="G9" s="675">
        <v>0</v>
      </c>
      <c r="H9" s="672">
        <v>0</v>
      </c>
      <c r="I9" s="676">
        <f t="shared" si="0"/>
        <v>408177851.41000003</v>
      </c>
    </row>
    <row r="10" spans="1:9">
      <c r="A10" s="479">
        <v>4</v>
      </c>
      <c r="B10" s="471" t="s">
        <v>219</v>
      </c>
      <c r="C10" s="672">
        <v>0</v>
      </c>
      <c r="D10" s="672">
        <v>728923662.20000005</v>
      </c>
      <c r="E10" s="675">
        <v>0</v>
      </c>
      <c r="F10" s="675">
        <v>0</v>
      </c>
      <c r="G10" s="675">
        <v>0</v>
      </c>
      <c r="H10" s="672">
        <v>0</v>
      </c>
      <c r="I10" s="676">
        <f t="shared" si="0"/>
        <v>728923662.20000005</v>
      </c>
    </row>
    <row r="11" spans="1:9">
      <c r="A11" s="479">
        <v>5</v>
      </c>
      <c r="B11" s="471" t="s">
        <v>220</v>
      </c>
      <c r="C11" s="672">
        <v>0</v>
      </c>
      <c r="D11" s="672">
        <v>0</v>
      </c>
      <c r="E11" s="675">
        <v>0</v>
      </c>
      <c r="F11" s="675">
        <v>0</v>
      </c>
      <c r="G11" s="675">
        <v>0</v>
      </c>
      <c r="H11" s="672">
        <v>0</v>
      </c>
      <c r="I11" s="676">
        <f t="shared" si="0"/>
        <v>0</v>
      </c>
    </row>
    <row r="12" spans="1:9">
      <c r="A12" s="479">
        <v>6</v>
      </c>
      <c r="B12" s="471" t="s">
        <v>221</v>
      </c>
      <c r="C12" s="672">
        <v>0</v>
      </c>
      <c r="D12" s="672">
        <v>2245699563.04</v>
      </c>
      <c r="E12" s="675">
        <v>0</v>
      </c>
      <c r="F12" s="675">
        <v>32759.22</v>
      </c>
      <c r="G12" s="675">
        <v>0</v>
      </c>
      <c r="H12" s="672">
        <v>0</v>
      </c>
      <c r="I12" s="676">
        <f t="shared" si="0"/>
        <v>2245666803.8200002</v>
      </c>
    </row>
    <row r="13" spans="1:9">
      <c r="A13" s="479">
        <v>7</v>
      </c>
      <c r="B13" s="471" t="s">
        <v>73</v>
      </c>
      <c r="C13" s="672">
        <v>72968199.25</v>
      </c>
      <c r="D13" s="672">
        <v>6212753025.7999992</v>
      </c>
      <c r="E13" s="675">
        <v>67375377.570000008</v>
      </c>
      <c r="F13" s="675">
        <v>114621162.18999998</v>
      </c>
      <c r="G13" s="675">
        <v>4629871.6100000003</v>
      </c>
      <c r="H13" s="672">
        <v>0</v>
      </c>
      <c r="I13" s="676">
        <f t="shared" si="0"/>
        <v>6099094813.6800003</v>
      </c>
    </row>
    <row r="14" spans="1:9">
      <c r="A14" s="479">
        <v>8</v>
      </c>
      <c r="B14" s="473" t="s">
        <v>74</v>
      </c>
      <c r="C14" s="672">
        <v>294257280.89999992</v>
      </c>
      <c r="D14" s="672">
        <v>4730014531.0600014</v>
      </c>
      <c r="E14" s="675">
        <v>138106542.95999992</v>
      </c>
      <c r="F14" s="675">
        <v>90506511.780000031</v>
      </c>
      <c r="G14" s="675">
        <v>1843450.4500000007</v>
      </c>
      <c r="H14" s="672">
        <v>54519097.602817997</v>
      </c>
      <c r="I14" s="676">
        <f t="shared" si="0"/>
        <v>4793815306.7700014</v>
      </c>
    </row>
    <row r="15" spans="1:9">
      <c r="A15" s="479">
        <v>9</v>
      </c>
      <c r="B15" s="471" t="s">
        <v>75</v>
      </c>
      <c r="C15" s="672">
        <v>139790130.28</v>
      </c>
      <c r="D15" s="672">
        <v>3431609664.3999991</v>
      </c>
      <c r="E15" s="675">
        <v>69293656.689999998</v>
      </c>
      <c r="F15" s="675">
        <v>66553305.600000009</v>
      </c>
      <c r="G15" s="675">
        <v>3448492.83</v>
      </c>
      <c r="H15" s="672">
        <v>0</v>
      </c>
      <c r="I15" s="676">
        <f t="shared" si="0"/>
        <v>3432104339.5599995</v>
      </c>
    </row>
    <row r="16" spans="1:9">
      <c r="A16" s="479">
        <v>10</v>
      </c>
      <c r="B16" s="582" t="s">
        <v>689</v>
      </c>
      <c r="C16" s="672">
        <v>215202417.30000007</v>
      </c>
      <c r="D16" s="672">
        <v>10175378.849999996</v>
      </c>
      <c r="E16" s="675">
        <v>105356573.66000001</v>
      </c>
      <c r="F16" s="675">
        <v>24113.010000000006</v>
      </c>
      <c r="G16" s="675">
        <v>3888538.63</v>
      </c>
      <c r="H16" s="672">
        <v>54519097.602817997</v>
      </c>
      <c r="I16" s="676">
        <f t="shared" si="0"/>
        <v>116108570.85000005</v>
      </c>
    </row>
    <row r="17" spans="1:9">
      <c r="A17" s="479">
        <v>11</v>
      </c>
      <c r="B17" s="471" t="s">
        <v>70</v>
      </c>
      <c r="C17" s="672">
        <v>1093681.6699999997</v>
      </c>
      <c r="D17" s="672">
        <v>1111293176.9299998</v>
      </c>
      <c r="E17" s="675">
        <v>9185531.9100000001</v>
      </c>
      <c r="F17" s="675">
        <v>21570440.020000011</v>
      </c>
      <c r="G17" s="675">
        <v>731269.26</v>
      </c>
      <c r="H17" s="672">
        <v>0</v>
      </c>
      <c r="I17" s="676">
        <f t="shared" si="0"/>
        <v>1080899617.4099998</v>
      </c>
    </row>
    <row r="18" spans="1:9">
      <c r="A18" s="479">
        <v>12</v>
      </c>
      <c r="B18" s="471" t="s">
        <v>71</v>
      </c>
      <c r="C18" s="672">
        <v>0</v>
      </c>
      <c r="D18" s="672">
        <v>0</v>
      </c>
      <c r="E18" s="675">
        <v>0</v>
      </c>
      <c r="F18" s="675">
        <v>0</v>
      </c>
      <c r="G18" s="675">
        <v>0</v>
      </c>
      <c r="H18" s="672">
        <v>0</v>
      </c>
      <c r="I18" s="676">
        <f t="shared" si="0"/>
        <v>0</v>
      </c>
    </row>
    <row r="19" spans="1:9">
      <c r="A19" s="482">
        <v>13</v>
      </c>
      <c r="B19" s="473" t="s">
        <v>72</v>
      </c>
      <c r="C19" s="672">
        <v>0</v>
      </c>
      <c r="D19" s="672">
        <v>0</v>
      </c>
      <c r="E19" s="675">
        <v>0</v>
      </c>
      <c r="F19" s="675">
        <v>0</v>
      </c>
      <c r="G19" s="675">
        <v>0</v>
      </c>
      <c r="H19" s="672">
        <v>0</v>
      </c>
      <c r="I19" s="676">
        <f t="shared" si="0"/>
        <v>0</v>
      </c>
    </row>
    <row r="20" spans="1:9">
      <c r="A20" s="479">
        <v>14</v>
      </c>
      <c r="B20" s="471" t="s">
        <v>668</v>
      </c>
      <c r="C20" s="672">
        <v>320093063.93666673</v>
      </c>
      <c r="D20" s="672">
        <v>4342102024.1033344</v>
      </c>
      <c r="E20" s="675">
        <v>132194614.43000001</v>
      </c>
      <c r="F20" s="675">
        <v>42169171.68</v>
      </c>
      <c r="G20" s="675">
        <v>834122.86</v>
      </c>
      <c r="H20" s="672">
        <v>21620700.480000004</v>
      </c>
      <c r="I20" s="676">
        <f t="shared" si="0"/>
        <v>4486997179.0700006</v>
      </c>
    </row>
    <row r="21" spans="1:9" s="484" customFormat="1">
      <c r="A21" s="483">
        <v>15</v>
      </c>
      <c r="B21" s="472" t="s">
        <v>68</v>
      </c>
      <c r="C21" s="673">
        <f>SUM(C7:C15)+SUM(C17:C20)</f>
        <v>828202356.03666663</v>
      </c>
      <c r="D21" s="673">
        <f t="shared" ref="D21:H21" si="1">SUM(D7:D15)+SUM(D17:D20)</f>
        <v>27426796013.443336</v>
      </c>
      <c r="E21" s="673">
        <f t="shared" si="1"/>
        <v>416155723.55999994</v>
      </c>
      <c r="F21" s="673">
        <f t="shared" si="1"/>
        <v>335453350.49000001</v>
      </c>
      <c r="G21" s="673">
        <v>18650753.989999998</v>
      </c>
      <c r="H21" s="673">
        <f t="shared" si="1"/>
        <v>76139798.082818002</v>
      </c>
      <c r="I21" s="676">
        <f t="shared" si="0"/>
        <v>27484738541.439999</v>
      </c>
    </row>
    <row r="22" spans="1:9">
      <c r="A22" s="485">
        <v>16</v>
      </c>
      <c r="B22" s="486" t="s">
        <v>690</v>
      </c>
      <c r="C22" s="672">
        <v>535711232.1500001</v>
      </c>
      <c r="D22" s="672">
        <v>17485987046.109989</v>
      </c>
      <c r="E22" s="675">
        <v>286282272.59999979</v>
      </c>
      <c r="F22" s="675">
        <v>325951133.24999994</v>
      </c>
      <c r="G22" s="675">
        <v>11487207.010000009</v>
      </c>
      <c r="H22" s="672">
        <v>54519097.602817997</v>
      </c>
      <c r="I22" s="676">
        <f t="shared" si="0"/>
        <v>17397977665.399994</v>
      </c>
    </row>
    <row r="23" spans="1:9">
      <c r="A23" s="485">
        <v>17</v>
      </c>
      <c r="B23" s="486" t="s">
        <v>691</v>
      </c>
      <c r="C23" s="672">
        <v>0</v>
      </c>
      <c r="D23" s="672">
        <v>3169586037.7999997</v>
      </c>
      <c r="E23" s="675">
        <v>25663.34</v>
      </c>
      <c r="F23" s="675">
        <v>3492642.9699999997</v>
      </c>
      <c r="G23" s="675">
        <v>0</v>
      </c>
      <c r="H23" s="672">
        <v>0</v>
      </c>
      <c r="I23" s="676">
        <f t="shared" si="0"/>
        <v>3166067731.4899998</v>
      </c>
    </row>
    <row r="26" spans="1:9" ht="42.6" customHeight="1">
      <c r="B26" s="581" t="s">
        <v>938</v>
      </c>
    </row>
    <row r="32" spans="1:9">
      <c r="C32" s="674"/>
      <c r="D32" s="674"/>
      <c r="E32" s="674"/>
      <c r="F32" s="674"/>
      <c r="G32" s="674"/>
      <c r="H32" s="674"/>
      <c r="I32" s="674"/>
    </row>
    <row r="33" spans="3:9">
      <c r="C33" s="674"/>
      <c r="D33" s="674"/>
      <c r="E33" s="674"/>
      <c r="F33" s="674"/>
      <c r="G33" s="674"/>
      <c r="H33" s="674"/>
      <c r="I33" s="674"/>
    </row>
    <row r="34" spans="3:9">
      <c r="C34" s="674"/>
      <c r="D34" s="674"/>
      <c r="E34" s="674"/>
      <c r="F34" s="674"/>
      <c r="G34" s="674"/>
      <c r="H34" s="674"/>
      <c r="I34" s="674"/>
    </row>
    <row r="35" spans="3:9">
      <c r="C35" s="674"/>
      <c r="D35" s="674"/>
      <c r="E35" s="674"/>
      <c r="F35" s="674"/>
      <c r="G35" s="674"/>
      <c r="H35" s="674"/>
      <c r="I35" s="674"/>
    </row>
    <row r="36" spans="3:9">
      <c r="C36" s="674"/>
      <c r="D36" s="674"/>
      <c r="E36" s="674"/>
      <c r="F36" s="674"/>
      <c r="G36" s="674"/>
      <c r="H36" s="674"/>
      <c r="I36" s="674"/>
    </row>
    <row r="37" spans="3:9">
      <c r="C37" s="674"/>
      <c r="D37" s="674"/>
      <c r="E37" s="674"/>
      <c r="F37" s="674"/>
      <c r="G37" s="674"/>
      <c r="H37" s="674"/>
      <c r="I37" s="674"/>
    </row>
    <row r="38" spans="3:9">
      <c r="C38" s="674"/>
      <c r="D38" s="674"/>
      <c r="E38" s="674"/>
      <c r="F38" s="674"/>
      <c r="G38" s="674"/>
      <c r="H38" s="674"/>
      <c r="I38" s="674"/>
    </row>
    <row r="39" spans="3:9">
      <c r="C39" s="674"/>
      <c r="D39" s="674"/>
      <c r="E39" s="674"/>
      <c r="F39" s="674"/>
      <c r="G39" s="674"/>
      <c r="H39" s="674"/>
      <c r="I39" s="674"/>
    </row>
    <row r="40" spans="3:9">
      <c r="C40" s="674"/>
      <c r="D40" s="674"/>
      <c r="E40" s="674"/>
      <c r="F40" s="674"/>
      <c r="G40" s="674"/>
      <c r="H40" s="674"/>
      <c r="I40" s="674"/>
    </row>
    <row r="41" spans="3:9">
      <c r="C41" s="674"/>
      <c r="D41" s="674"/>
      <c r="E41" s="674"/>
      <c r="F41" s="674"/>
      <c r="G41" s="674"/>
      <c r="H41" s="674"/>
      <c r="I41" s="674"/>
    </row>
    <row r="42" spans="3:9">
      <c r="C42" s="674"/>
      <c r="D42" s="674"/>
      <c r="E42" s="674"/>
      <c r="F42" s="674"/>
      <c r="G42" s="674"/>
      <c r="H42" s="674"/>
      <c r="I42" s="674"/>
    </row>
    <row r="43" spans="3:9">
      <c r="C43" s="674"/>
      <c r="D43" s="674"/>
      <c r="E43" s="674"/>
      <c r="F43" s="674"/>
      <c r="G43" s="674"/>
      <c r="H43" s="674"/>
      <c r="I43" s="674"/>
    </row>
    <row r="44" spans="3:9">
      <c r="C44" s="674"/>
      <c r="D44" s="674"/>
      <c r="E44" s="674"/>
      <c r="F44" s="674"/>
      <c r="G44" s="674"/>
      <c r="H44" s="674"/>
      <c r="I44" s="674"/>
    </row>
    <row r="45" spans="3:9">
      <c r="C45" s="674"/>
      <c r="D45" s="674"/>
      <c r="E45" s="674"/>
      <c r="F45" s="674"/>
      <c r="G45" s="674"/>
      <c r="H45" s="674"/>
      <c r="I45" s="674"/>
    </row>
    <row r="46" spans="3:9">
      <c r="C46" s="674"/>
      <c r="D46" s="674"/>
      <c r="E46" s="674"/>
      <c r="F46" s="674"/>
      <c r="G46" s="674"/>
      <c r="H46" s="674"/>
      <c r="I46" s="674"/>
    </row>
    <row r="47" spans="3:9">
      <c r="C47" s="674"/>
      <c r="D47" s="674"/>
      <c r="E47" s="674"/>
      <c r="F47" s="674"/>
      <c r="G47" s="674"/>
      <c r="H47" s="674"/>
      <c r="I47" s="674"/>
    </row>
    <row r="48" spans="3:9">
      <c r="C48" s="674"/>
      <c r="D48" s="674"/>
      <c r="E48" s="674"/>
      <c r="F48" s="674"/>
      <c r="G48" s="674"/>
      <c r="H48" s="674"/>
      <c r="I48" s="674"/>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85" zoomScaleNormal="85" workbookViewId="0">
      <selection activeCell="G34" sqref="G34"/>
    </sheetView>
  </sheetViews>
  <sheetFormatPr defaultColWidth="9.140625" defaultRowHeight="12.75"/>
  <cols>
    <col min="1" max="1" width="11" style="465" bestFit="1" customWidth="1"/>
    <col min="2" max="2" width="93.42578125" style="465" customWidth="1"/>
    <col min="3" max="8" width="22" style="465" customWidth="1"/>
    <col min="9" max="9" width="42.42578125" style="465" bestFit="1" customWidth="1"/>
    <col min="10" max="10" width="13.85546875" style="465" bestFit="1" customWidth="1"/>
    <col min="11" max="16384" width="9.140625" style="465"/>
  </cols>
  <sheetData>
    <row r="1" spans="1:10" s="721" customFormat="1" ht="13.5">
      <c r="A1" s="720" t="s">
        <v>188</v>
      </c>
      <c r="B1" s="710" t="str">
        <f>Info!C2</f>
        <v>სს თიბისი ბანკი</v>
      </c>
    </row>
    <row r="2" spans="1:10" s="721" customFormat="1">
      <c r="A2" s="720" t="s">
        <v>189</v>
      </c>
      <c r="B2" s="709">
        <f>'1. key ratios'!B2</f>
        <v>44926</v>
      </c>
    </row>
    <row r="3" spans="1:10">
      <c r="A3" s="467" t="s">
        <v>692</v>
      </c>
    </row>
    <row r="4" spans="1:10">
      <c r="C4" s="477" t="s">
        <v>670</v>
      </c>
      <c r="D4" s="477" t="s">
        <v>671</v>
      </c>
      <c r="E4" s="477" t="s">
        <v>672</v>
      </c>
      <c r="F4" s="477" t="s">
        <v>673</v>
      </c>
      <c r="G4" s="477" t="s">
        <v>674</v>
      </c>
      <c r="H4" s="477" t="s">
        <v>675</v>
      </c>
      <c r="I4" s="477" t="s">
        <v>676</v>
      </c>
    </row>
    <row r="5" spans="1:10" ht="41.45" customHeight="1">
      <c r="A5" s="821" t="s">
        <v>951</v>
      </c>
      <c r="B5" s="822"/>
      <c r="C5" s="835" t="s">
        <v>680</v>
      </c>
      <c r="D5" s="835"/>
      <c r="E5" s="835" t="s">
        <v>681</v>
      </c>
      <c r="F5" s="835" t="s">
        <v>682</v>
      </c>
      <c r="G5" s="833" t="s">
        <v>683</v>
      </c>
      <c r="H5" s="833" t="s">
        <v>684</v>
      </c>
      <c r="I5" s="478" t="s">
        <v>685</v>
      </c>
    </row>
    <row r="6" spans="1:10" ht="41.45" customHeight="1">
      <c r="A6" s="825"/>
      <c r="B6" s="826"/>
      <c r="C6" s="527" t="s">
        <v>686</v>
      </c>
      <c r="D6" s="527" t="s">
        <v>687</v>
      </c>
      <c r="E6" s="835"/>
      <c r="F6" s="835"/>
      <c r="G6" s="834"/>
      <c r="H6" s="834"/>
      <c r="I6" s="478" t="s">
        <v>688</v>
      </c>
    </row>
    <row r="7" spans="1:10">
      <c r="A7" s="480">
        <v>1</v>
      </c>
      <c r="B7" s="488" t="s">
        <v>693</v>
      </c>
      <c r="C7" s="672">
        <v>3288704.4400000009</v>
      </c>
      <c r="D7" s="672">
        <v>4475987705.6300001</v>
      </c>
      <c r="E7" s="672">
        <v>1667138.2000000007</v>
      </c>
      <c r="F7" s="672">
        <v>5117465.410000002</v>
      </c>
      <c r="G7" s="672"/>
      <c r="H7" s="672">
        <v>2025763.2200000002</v>
      </c>
      <c r="I7" s="676">
        <f t="shared" ref="I7:I34" si="0">C7+D7-E7-F7-G7</f>
        <v>4472491806.46</v>
      </c>
      <c r="J7" s="674"/>
    </row>
    <row r="8" spans="1:10">
      <c r="A8" s="480">
        <v>2</v>
      </c>
      <c r="B8" s="488" t="s">
        <v>694</v>
      </c>
      <c r="C8" s="672">
        <v>8665724.9300000016</v>
      </c>
      <c r="D8" s="672">
        <v>3819379221.1300001</v>
      </c>
      <c r="E8" s="672">
        <v>10271251.619999997</v>
      </c>
      <c r="F8" s="672">
        <v>8021657.4899999993</v>
      </c>
      <c r="G8" s="672"/>
      <c r="H8" s="672">
        <v>524506.86259999988</v>
      </c>
      <c r="I8" s="676">
        <f t="shared" si="0"/>
        <v>3809752036.9500003</v>
      </c>
      <c r="J8" s="674"/>
    </row>
    <row r="9" spans="1:10">
      <c r="A9" s="480">
        <v>3</v>
      </c>
      <c r="B9" s="488" t="s">
        <v>695</v>
      </c>
      <c r="C9" s="672">
        <v>879769.71000000008</v>
      </c>
      <c r="D9" s="672">
        <v>126676196.97000001</v>
      </c>
      <c r="E9" s="672">
        <v>539450</v>
      </c>
      <c r="F9" s="672">
        <v>2520666.3900000006</v>
      </c>
      <c r="G9" s="672"/>
      <c r="H9" s="672">
        <v>78310.59</v>
      </c>
      <c r="I9" s="676">
        <f t="shared" si="0"/>
        <v>124495850.29000001</v>
      </c>
      <c r="J9" s="674"/>
    </row>
    <row r="10" spans="1:10">
      <c r="A10" s="480">
        <v>4</v>
      </c>
      <c r="B10" s="488" t="s">
        <v>696</v>
      </c>
      <c r="C10" s="672">
        <v>12528128.340000002</v>
      </c>
      <c r="D10" s="672">
        <v>734110835.27999985</v>
      </c>
      <c r="E10" s="672">
        <v>15381240.519999994</v>
      </c>
      <c r="F10" s="672">
        <v>12482268.720000003</v>
      </c>
      <c r="G10" s="672"/>
      <c r="H10" s="672">
        <v>37071.040000000008</v>
      </c>
      <c r="I10" s="676">
        <f t="shared" si="0"/>
        <v>718775454.37999988</v>
      </c>
      <c r="J10" s="674"/>
    </row>
    <row r="11" spans="1:10">
      <c r="A11" s="480">
        <v>5</v>
      </c>
      <c r="B11" s="488" t="s">
        <v>697</v>
      </c>
      <c r="C11" s="672">
        <v>26851247.029999997</v>
      </c>
      <c r="D11" s="672">
        <v>1110016315.8099997</v>
      </c>
      <c r="E11" s="672">
        <v>20195908.669999983</v>
      </c>
      <c r="F11" s="672">
        <v>19862600.84999999</v>
      </c>
      <c r="G11" s="672"/>
      <c r="H11" s="672">
        <v>242241.28999999998</v>
      </c>
      <c r="I11" s="676">
        <f t="shared" si="0"/>
        <v>1096809053.3199997</v>
      </c>
      <c r="J11" s="674"/>
    </row>
    <row r="12" spans="1:10">
      <c r="A12" s="480">
        <v>6</v>
      </c>
      <c r="B12" s="488" t="s">
        <v>698</v>
      </c>
      <c r="C12" s="672">
        <v>29939921.159999996</v>
      </c>
      <c r="D12" s="672">
        <v>312291567.36000025</v>
      </c>
      <c r="E12" s="672">
        <v>16384286.119999997</v>
      </c>
      <c r="F12" s="672">
        <v>5571425.3499999987</v>
      </c>
      <c r="G12" s="672"/>
      <c r="H12" s="672">
        <v>1911650.5499999998</v>
      </c>
      <c r="I12" s="676">
        <f t="shared" si="0"/>
        <v>320275777.05000019</v>
      </c>
      <c r="J12" s="674"/>
    </row>
    <row r="13" spans="1:10">
      <c r="A13" s="480">
        <v>7</v>
      </c>
      <c r="B13" s="488" t="s">
        <v>699</v>
      </c>
      <c r="C13" s="672">
        <v>25966187.090000004</v>
      </c>
      <c r="D13" s="672">
        <v>524355722.42000026</v>
      </c>
      <c r="E13" s="672">
        <v>10189783.810000002</v>
      </c>
      <c r="F13" s="672">
        <v>10284814.74</v>
      </c>
      <c r="G13" s="672"/>
      <c r="H13" s="672">
        <v>748858.12780000002</v>
      </c>
      <c r="I13" s="676">
        <f t="shared" si="0"/>
        <v>529847310.96000028</v>
      </c>
      <c r="J13" s="674"/>
    </row>
    <row r="14" spans="1:10">
      <c r="A14" s="480">
        <v>8</v>
      </c>
      <c r="B14" s="488" t="s">
        <v>700</v>
      </c>
      <c r="C14" s="672">
        <v>14541302.269999998</v>
      </c>
      <c r="D14" s="672">
        <v>838742566.10000086</v>
      </c>
      <c r="E14" s="672">
        <v>6394180.5100000016</v>
      </c>
      <c r="F14" s="672">
        <v>16591598.700000003</v>
      </c>
      <c r="G14" s="672"/>
      <c r="H14" s="672">
        <v>802208.84160000004</v>
      </c>
      <c r="I14" s="676">
        <f t="shared" si="0"/>
        <v>830298089.1600008</v>
      </c>
      <c r="J14" s="674"/>
    </row>
    <row r="15" spans="1:10">
      <c r="A15" s="480">
        <v>9</v>
      </c>
      <c r="B15" s="488" t="s">
        <v>701</v>
      </c>
      <c r="C15" s="672">
        <v>12788564.370000003</v>
      </c>
      <c r="D15" s="672">
        <v>425420939.04000008</v>
      </c>
      <c r="E15" s="672">
        <v>5571753.4900000002</v>
      </c>
      <c r="F15" s="672">
        <v>8358835.9099999946</v>
      </c>
      <c r="G15" s="672"/>
      <c r="H15" s="672">
        <v>173957.14</v>
      </c>
      <c r="I15" s="676">
        <f t="shared" si="0"/>
        <v>424278914.01000011</v>
      </c>
      <c r="J15" s="674"/>
    </row>
    <row r="16" spans="1:10">
      <c r="A16" s="480">
        <v>10</v>
      </c>
      <c r="B16" s="488" t="s">
        <v>702</v>
      </c>
      <c r="C16" s="672">
        <v>1561855.62</v>
      </c>
      <c r="D16" s="672">
        <v>170647934.32999998</v>
      </c>
      <c r="E16" s="672">
        <v>1103272.27</v>
      </c>
      <c r="F16" s="672">
        <v>3360659.8200000017</v>
      </c>
      <c r="G16" s="672"/>
      <c r="H16" s="672">
        <v>395373.59090000001</v>
      </c>
      <c r="I16" s="676">
        <f t="shared" si="0"/>
        <v>167745857.85999998</v>
      </c>
      <c r="J16" s="674"/>
    </row>
    <row r="17" spans="1:10">
      <c r="A17" s="480">
        <v>11</v>
      </c>
      <c r="B17" s="488" t="s">
        <v>703</v>
      </c>
      <c r="C17" s="672">
        <v>18751714.460000001</v>
      </c>
      <c r="D17" s="672">
        <v>490638141.58000034</v>
      </c>
      <c r="E17" s="672">
        <v>8786474.0599999968</v>
      </c>
      <c r="F17" s="672">
        <v>9555433.290000001</v>
      </c>
      <c r="G17" s="672"/>
      <c r="H17" s="672">
        <v>435044.83679999999</v>
      </c>
      <c r="I17" s="676">
        <f t="shared" si="0"/>
        <v>491047948.6900003</v>
      </c>
      <c r="J17" s="674"/>
    </row>
    <row r="18" spans="1:10">
      <c r="A18" s="480">
        <v>12</v>
      </c>
      <c r="B18" s="488" t="s">
        <v>704</v>
      </c>
      <c r="C18" s="672">
        <v>35130034.459999993</v>
      </c>
      <c r="D18" s="672">
        <v>955486994.19000018</v>
      </c>
      <c r="E18" s="672">
        <v>14672942.789999999</v>
      </c>
      <c r="F18" s="672">
        <v>18649646.050000008</v>
      </c>
      <c r="G18" s="672"/>
      <c r="H18" s="672">
        <v>2354307.8369000014</v>
      </c>
      <c r="I18" s="676">
        <f t="shared" si="0"/>
        <v>957294439.8100003</v>
      </c>
      <c r="J18" s="674"/>
    </row>
    <row r="19" spans="1:10">
      <c r="A19" s="480">
        <v>13</v>
      </c>
      <c r="B19" s="488" t="s">
        <v>705</v>
      </c>
      <c r="C19" s="672">
        <v>10391693.449999999</v>
      </c>
      <c r="D19" s="672">
        <v>440514816.20000011</v>
      </c>
      <c r="E19" s="672">
        <v>5324965.0199999958</v>
      </c>
      <c r="F19" s="672">
        <v>8424038.3800000008</v>
      </c>
      <c r="G19" s="672"/>
      <c r="H19" s="672">
        <v>801759.29449999984</v>
      </c>
      <c r="I19" s="676">
        <f t="shared" si="0"/>
        <v>437157506.25000012</v>
      </c>
      <c r="J19" s="674"/>
    </row>
    <row r="20" spans="1:10">
      <c r="A20" s="480">
        <v>14</v>
      </c>
      <c r="B20" s="488" t="s">
        <v>706</v>
      </c>
      <c r="C20" s="672">
        <v>35012451.100000009</v>
      </c>
      <c r="D20" s="672">
        <v>990561258.08000028</v>
      </c>
      <c r="E20" s="672">
        <v>24867312.119999994</v>
      </c>
      <c r="F20" s="672">
        <v>17069562.699999996</v>
      </c>
      <c r="G20" s="672"/>
      <c r="H20" s="672">
        <v>138801.30320000005</v>
      </c>
      <c r="I20" s="676">
        <f t="shared" si="0"/>
        <v>983636834.36000025</v>
      </c>
      <c r="J20" s="674"/>
    </row>
    <row r="21" spans="1:10">
      <c r="A21" s="480">
        <v>15</v>
      </c>
      <c r="B21" s="488" t="s">
        <v>707</v>
      </c>
      <c r="C21" s="672">
        <v>21880672.489999998</v>
      </c>
      <c r="D21" s="672">
        <v>307186388.46999985</v>
      </c>
      <c r="E21" s="672">
        <v>8002722.7999999998</v>
      </c>
      <c r="F21" s="672">
        <v>5905635.6300000018</v>
      </c>
      <c r="G21" s="672"/>
      <c r="H21" s="672">
        <v>342315.28999999992</v>
      </c>
      <c r="I21" s="676">
        <f t="shared" si="0"/>
        <v>315158702.52999985</v>
      </c>
      <c r="J21" s="674"/>
    </row>
    <row r="22" spans="1:10">
      <c r="A22" s="480">
        <v>16</v>
      </c>
      <c r="B22" s="488" t="s">
        <v>708</v>
      </c>
      <c r="C22" s="672">
        <v>362415.46</v>
      </c>
      <c r="D22" s="672">
        <v>174634673.09000009</v>
      </c>
      <c r="E22" s="672">
        <v>591370.35</v>
      </c>
      <c r="F22" s="672">
        <v>3419770.9300000006</v>
      </c>
      <c r="G22" s="672"/>
      <c r="H22" s="672">
        <v>154471.00999999998</v>
      </c>
      <c r="I22" s="676">
        <f t="shared" si="0"/>
        <v>170985947.2700001</v>
      </c>
      <c r="J22" s="674"/>
    </row>
    <row r="23" spans="1:10">
      <c r="A23" s="480">
        <v>17</v>
      </c>
      <c r="B23" s="488" t="s">
        <v>709</v>
      </c>
      <c r="C23" s="672">
        <v>2969749.3100000005</v>
      </c>
      <c r="D23" s="672">
        <v>196026334.05000007</v>
      </c>
      <c r="E23" s="672">
        <v>1074537.23</v>
      </c>
      <c r="F23" s="672">
        <v>3880225.9599999995</v>
      </c>
      <c r="G23" s="672"/>
      <c r="H23" s="672">
        <v>253304.1826</v>
      </c>
      <c r="I23" s="676">
        <f t="shared" si="0"/>
        <v>194041320.17000008</v>
      </c>
      <c r="J23" s="674"/>
    </row>
    <row r="24" spans="1:10">
      <c r="A24" s="480">
        <v>18</v>
      </c>
      <c r="B24" s="488" t="s">
        <v>710</v>
      </c>
      <c r="C24" s="672">
        <v>1614208.1199999999</v>
      </c>
      <c r="D24" s="672">
        <v>949515859.30000019</v>
      </c>
      <c r="E24" s="672">
        <v>4219912.9800000004</v>
      </c>
      <c r="F24" s="672">
        <v>18123261.349999987</v>
      </c>
      <c r="G24" s="672"/>
      <c r="H24" s="672">
        <v>165023.19999999998</v>
      </c>
      <c r="I24" s="676">
        <f t="shared" si="0"/>
        <v>928786893.09000015</v>
      </c>
      <c r="J24" s="674"/>
    </row>
    <row r="25" spans="1:10">
      <c r="A25" s="480">
        <v>19</v>
      </c>
      <c r="B25" s="488" t="s">
        <v>711</v>
      </c>
      <c r="C25" s="672">
        <v>2374223.4199999995</v>
      </c>
      <c r="D25" s="672">
        <v>185745750.58000013</v>
      </c>
      <c r="E25" s="672">
        <v>1207454.78</v>
      </c>
      <c r="F25" s="672">
        <v>3638215.6699999985</v>
      </c>
      <c r="G25" s="672"/>
      <c r="H25" s="672">
        <v>157629.93999999997</v>
      </c>
      <c r="I25" s="676">
        <f t="shared" si="0"/>
        <v>183274303.55000013</v>
      </c>
      <c r="J25" s="674"/>
    </row>
    <row r="26" spans="1:10">
      <c r="A26" s="480">
        <v>20</v>
      </c>
      <c r="B26" s="488" t="s">
        <v>712</v>
      </c>
      <c r="C26" s="672">
        <v>2713040.6399999997</v>
      </c>
      <c r="D26" s="672">
        <v>420110032.69000036</v>
      </c>
      <c r="E26" s="672">
        <v>1505037.1200000003</v>
      </c>
      <c r="F26" s="672">
        <v>8243886.139999995</v>
      </c>
      <c r="G26" s="672"/>
      <c r="H26" s="672">
        <v>185252.7046</v>
      </c>
      <c r="I26" s="676">
        <f t="shared" si="0"/>
        <v>413074150.07000035</v>
      </c>
      <c r="J26" s="674"/>
    </row>
    <row r="27" spans="1:10">
      <c r="A27" s="480">
        <v>21</v>
      </c>
      <c r="B27" s="488" t="s">
        <v>713</v>
      </c>
      <c r="C27" s="672">
        <v>733150.17999999993</v>
      </c>
      <c r="D27" s="672">
        <v>52313471.760000005</v>
      </c>
      <c r="E27" s="672">
        <v>365787.63</v>
      </c>
      <c r="F27" s="672">
        <v>1029469.9500000001</v>
      </c>
      <c r="G27" s="672"/>
      <c r="H27" s="672">
        <v>37230.670000000013</v>
      </c>
      <c r="I27" s="676">
        <f t="shared" si="0"/>
        <v>51651364.359999999</v>
      </c>
      <c r="J27" s="674"/>
    </row>
    <row r="28" spans="1:10">
      <c r="A28" s="480">
        <v>22</v>
      </c>
      <c r="B28" s="488" t="s">
        <v>714</v>
      </c>
      <c r="C28" s="672">
        <v>87913830.500000015</v>
      </c>
      <c r="D28" s="672">
        <v>2723139894.4099994</v>
      </c>
      <c r="E28" s="672">
        <v>40737003.800000012</v>
      </c>
      <c r="F28" s="672">
        <v>52973742.270000003</v>
      </c>
      <c r="G28" s="672"/>
      <c r="H28" s="672">
        <v>237414.88999999998</v>
      </c>
      <c r="I28" s="676">
        <f t="shared" si="0"/>
        <v>2717342978.8399992</v>
      </c>
      <c r="J28" s="674"/>
    </row>
    <row r="29" spans="1:10">
      <c r="A29" s="480">
        <v>23</v>
      </c>
      <c r="B29" s="488" t="s">
        <v>715</v>
      </c>
      <c r="C29" s="672">
        <v>28945994.530000012</v>
      </c>
      <c r="D29" s="672">
        <v>1019931630.5100006</v>
      </c>
      <c r="E29" s="672">
        <v>16541426.900000008</v>
      </c>
      <c r="F29" s="672">
        <v>19228021.220000014</v>
      </c>
      <c r="G29" s="672"/>
      <c r="H29" s="672">
        <v>21043754.730299994</v>
      </c>
      <c r="I29" s="676">
        <f t="shared" si="0"/>
        <v>1013108176.9200006</v>
      </c>
      <c r="J29" s="674"/>
    </row>
    <row r="30" spans="1:10">
      <c r="A30" s="480">
        <v>24</v>
      </c>
      <c r="B30" s="488" t="s">
        <v>716</v>
      </c>
      <c r="C30" s="672">
        <v>107080869.39000002</v>
      </c>
      <c r="D30" s="672">
        <v>3000562474.8799987</v>
      </c>
      <c r="E30" s="672">
        <v>48782165.649999984</v>
      </c>
      <c r="F30" s="672">
        <v>57986789.660000026</v>
      </c>
      <c r="G30" s="672"/>
      <c r="H30" s="672">
        <v>2758779.7799999993</v>
      </c>
      <c r="I30" s="676">
        <f t="shared" si="0"/>
        <v>3000874388.9599986</v>
      </c>
      <c r="J30" s="674"/>
    </row>
    <row r="31" spans="1:10">
      <c r="A31" s="480">
        <v>25</v>
      </c>
      <c r="B31" s="488" t="s">
        <v>717</v>
      </c>
      <c r="C31" s="672">
        <v>2657051.9499999997</v>
      </c>
      <c r="D31" s="672">
        <v>27129094.050000008</v>
      </c>
      <c r="E31" s="672">
        <v>1170936.9099999997</v>
      </c>
      <c r="F31" s="672">
        <v>512055.46999999991</v>
      </c>
      <c r="G31" s="672"/>
      <c r="H31" s="672">
        <v>18011595.764599998</v>
      </c>
      <c r="I31" s="676">
        <f t="shared" si="0"/>
        <v>28103153.620000008</v>
      </c>
      <c r="J31" s="674"/>
    </row>
    <row r="32" spans="1:10">
      <c r="A32" s="480">
        <v>26</v>
      </c>
      <c r="B32" s="488" t="s">
        <v>718</v>
      </c>
      <c r="C32" s="672">
        <v>40190623.329999991</v>
      </c>
      <c r="D32" s="672">
        <v>585928060.70000005</v>
      </c>
      <c r="E32" s="672">
        <v>27668340.920000009</v>
      </c>
      <c r="F32" s="672">
        <v>11259743.930000007</v>
      </c>
      <c r="G32" s="672"/>
      <c r="H32" s="672">
        <v>502470.91790001094</v>
      </c>
      <c r="I32" s="676">
        <f t="shared" si="0"/>
        <v>587190599.18000007</v>
      </c>
      <c r="J32" s="674"/>
    </row>
    <row r="33" spans="1:10">
      <c r="A33" s="480">
        <v>27</v>
      </c>
      <c r="B33" s="481" t="s">
        <v>165</v>
      </c>
      <c r="C33" s="672">
        <v>292469228</v>
      </c>
      <c r="D33" s="672">
        <v>2369742134.5</v>
      </c>
      <c r="E33" s="672">
        <v>122939067.40000001</v>
      </c>
      <c r="F33" s="672">
        <v>3381858.64</v>
      </c>
      <c r="G33" s="672"/>
      <c r="H33" s="672">
        <v>21620700.480000004</v>
      </c>
      <c r="I33" s="676">
        <f t="shared" si="0"/>
        <v>2535890436.46</v>
      </c>
      <c r="J33" s="674"/>
    </row>
    <row r="34" spans="1:10">
      <c r="A34" s="480">
        <v>28</v>
      </c>
      <c r="B34" s="490" t="s">
        <v>68</v>
      </c>
      <c r="C34" s="673">
        <f>SUM(C7:C33)</f>
        <v>828202355.75</v>
      </c>
      <c r="D34" s="673">
        <f t="shared" ref="D34:H34" si="1">SUM(D7:D33)</f>
        <v>27426796013.110001</v>
      </c>
      <c r="E34" s="673">
        <f t="shared" si="1"/>
        <v>416155723.66999996</v>
      </c>
      <c r="F34" s="673">
        <f t="shared" si="1"/>
        <v>335453350.62000006</v>
      </c>
      <c r="G34" s="673">
        <v>11487207.08</v>
      </c>
      <c r="H34" s="673">
        <f t="shared" si="1"/>
        <v>76139798.084300011</v>
      </c>
      <c r="I34" s="676">
        <f t="shared" si="0"/>
        <v>27491902087.490002</v>
      </c>
      <c r="J34" s="674"/>
    </row>
    <row r="35" spans="1:10">
      <c r="A35" s="489"/>
      <c r="B35" s="489"/>
      <c r="C35" s="489"/>
      <c r="D35" s="489"/>
      <c r="E35" s="489"/>
      <c r="F35" s="489"/>
      <c r="G35" s="489"/>
      <c r="H35" s="489"/>
      <c r="I35" s="489"/>
      <c r="J35" s="489"/>
    </row>
    <row r="36" spans="1:10">
      <c r="A36" s="489"/>
      <c r="B36" s="491"/>
      <c r="C36" s="489"/>
      <c r="D36" s="489"/>
      <c r="E36" s="489"/>
      <c r="F36" s="489"/>
      <c r="G36" s="489"/>
      <c r="H36" s="489"/>
      <c r="I36" s="489"/>
      <c r="J36" s="489"/>
    </row>
    <row r="37" spans="1:10">
      <c r="A37" s="489"/>
      <c r="B37" s="489"/>
      <c r="C37" s="489"/>
      <c r="D37" s="489"/>
      <c r="E37" s="489"/>
      <c r="F37" s="489"/>
      <c r="G37" s="489"/>
      <c r="H37" s="489"/>
      <c r="I37" s="489"/>
      <c r="J37" s="489"/>
    </row>
    <row r="38" spans="1:10">
      <c r="A38" s="489"/>
      <c r="B38" s="489"/>
      <c r="C38" s="489"/>
      <c r="D38" s="489"/>
      <c r="E38" s="489"/>
      <c r="F38" s="489"/>
      <c r="G38" s="489"/>
      <c r="H38" s="489"/>
      <c r="I38" s="489"/>
      <c r="J38" s="489"/>
    </row>
    <row r="39" spans="1:10">
      <c r="A39" s="489"/>
      <c r="B39" s="489"/>
      <c r="C39" s="489"/>
      <c r="D39" s="489"/>
      <c r="E39" s="489"/>
      <c r="F39" s="489"/>
      <c r="G39" s="489"/>
      <c r="H39" s="489"/>
      <c r="I39" s="489"/>
      <c r="J39" s="489"/>
    </row>
    <row r="40" spans="1:10">
      <c r="A40" s="489"/>
      <c r="B40" s="489"/>
      <c r="C40" s="489"/>
      <c r="D40" s="489"/>
      <c r="E40" s="489"/>
      <c r="F40" s="489"/>
      <c r="G40" s="489"/>
      <c r="H40" s="489"/>
      <c r="I40" s="489"/>
      <c r="J40" s="489"/>
    </row>
    <row r="41" spans="1:10">
      <c r="A41" s="489"/>
      <c r="B41" s="489"/>
      <c r="C41" s="489"/>
      <c r="D41" s="489"/>
      <c r="E41" s="489"/>
      <c r="F41" s="489"/>
      <c r="G41" s="489"/>
      <c r="H41" s="489"/>
      <c r="I41" s="489"/>
      <c r="J41" s="489"/>
    </row>
    <row r="42" spans="1:10">
      <c r="A42" s="492"/>
      <c r="B42" s="492"/>
      <c r="C42" s="489"/>
      <c r="D42" s="489"/>
      <c r="E42" s="489"/>
      <c r="F42" s="489"/>
      <c r="G42" s="489"/>
      <c r="H42" s="489"/>
      <c r="I42" s="489"/>
      <c r="J42" s="489"/>
    </row>
    <row r="43" spans="1:10">
      <c r="A43" s="492"/>
      <c r="B43" s="492"/>
      <c r="C43" s="489"/>
      <c r="D43" s="489"/>
      <c r="E43" s="489"/>
      <c r="F43" s="489"/>
      <c r="G43" s="489"/>
      <c r="H43" s="489"/>
      <c r="I43" s="489"/>
      <c r="J43" s="489"/>
    </row>
    <row r="44" spans="1:10">
      <c r="A44" s="489"/>
      <c r="B44" s="493"/>
      <c r="C44" s="489"/>
      <c r="D44" s="489"/>
      <c r="E44" s="489"/>
      <c r="F44" s="489"/>
      <c r="G44" s="489"/>
      <c r="H44" s="489"/>
      <c r="I44" s="489"/>
      <c r="J44" s="489"/>
    </row>
    <row r="45" spans="1:10">
      <c r="A45" s="489"/>
      <c r="B45" s="493"/>
      <c r="C45" s="489"/>
      <c r="D45" s="489"/>
      <c r="E45" s="489"/>
      <c r="F45" s="489"/>
      <c r="G45" s="489"/>
      <c r="H45" s="489"/>
      <c r="I45" s="489"/>
      <c r="J45" s="489"/>
    </row>
    <row r="46" spans="1:10">
      <c r="A46" s="489"/>
      <c r="B46" s="493"/>
      <c r="C46" s="489"/>
      <c r="D46" s="489"/>
      <c r="E46" s="489"/>
      <c r="F46" s="489"/>
      <c r="G46" s="489"/>
      <c r="H46" s="489"/>
      <c r="I46" s="489"/>
      <c r="J46" s="489"/>
    </row>
    <row r="47" spans="1:10">
      <c r="A47" s="489"/>
      <c r="B47" s="489"/>
      <c r="C47" s="489"/>
      <c r="D47" s="489"/>
      <c r="E47" s="489"/>
      <c r="F47" s="489"/>
      <c r="G47" s="489"/>
      <c r="H47" s="489"/>
      <c r="I47" s="489"/>
      <c r="J47" s="48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zoomScale="80" zoomScaleNormal="80" workbookViewId="0">
      <selection activeCell="D6" sqref="D6"/>
    </sheetView>
  </sheetViews>
  <sheetFormatPr defaultColWidth="9.140625" defaultRowHeight="12.75"/>
  <cols>
    <col min="1" max="1" width="11.85546875" style="465" bestFit="1" customWidth="1"/>
    <col min="2" max="2" width="108" style="465" bestFit="1" customWidth="1"/>
    <col min="3" max="3" width="35.5703125" style="465" customWidth="1"/>
    <col min="4" max="4" width="38.42578125" style="487" customWidth="1"/>
    <col min="5" max="16384" width="9.140625" style="465"/>
  </cols>
  <sheetData>
    <row r="1" spans="1:4" s="721" customFormat="1" ht="13.5">
      <c r="A1" s="720" t="s">
        <v>188</v>
      </c>
      <c r="B1" s="710" t="str">
        <f>Info!C2</f>
        <v>სს თიბისი ბანკი</v>
      </c>
    </row>
    <row r="2" spans="1:4" s="721" customFormat="1">
      <c r="A2" s="720" t="s">
        <v>189</v>
      </c>
      <c r="B2" s="709">
        <f>'1. key ratios'!B2</f>
        <v>44926</v>
      </c>
    </row>
    <row r="3" spans="1:4">
      <c r="A3" s="467" t="s">
        <v>719</v>
      </c>
      <c r="D3" s="465"/>
    </row>
    <row r="5" spans="1:4" ht="51">
      <c r="A5" s="836" t="s">
        <v>720</v>
      </c>
      <c r="B5" s="836"/>
      <c r="C5" s="494" t="s">
        <v>721</v>
      </c>
      <c r="D5" s="578" t="s">
        <v>722</v>
      </c>
    </row>
    <row r="6" spans="1:4">
      <c r="A6" s="495">
        <v>1</v>
      </c>
      <c r="B6" s="496" t="s">
        <v>723</v>
      </c>
      <c r="C6" s="673">
        <v>636329528.85364795</v>
      </c>
      <c r="D6" s="673">
        <v>2319687.435633</v>
      </c>
    </row>
    <row r="7" spans="1:4">
      <c r="A7" s="497">
        <v>2</v>
      </c>
      <c r="B7" s="496" t="s">
        <v>724</v>
      </c>
      <c r="C7" s="673">
        <f>SUM(C8:C11)</f>
        <v>148739274.31898201</v>
      </c>
      <c r="D7" s="673">
        <f>SUM(D8:D11)</f>
        <v>2039585.0236439998</v>
      </c>
    </row>
    <row r="8" spans="1:4">
      <c r="A8" s="498">
        <v>2.1</v>
      </c>
      <c r="B8" s="499" t="s">
        <v>725</v>
      </c>
      <c r="C8" s="672">
        <v>75109663.024199992</v>
      </c>
      <c r="D8" s="672">
        <v>2039585.0236439998</v>
      </c>
    </row>
    <row r="9" spans="1:4">
      <c r="A9" s="498">
        <v>2.2000000000000002</v>
      </c>
      <c r="B9" s="499" t="s">
        <v>726</v>
      </c>
      <c r="C9" s="672">
        <v>66280812.468981996</v>
      </c>
      <c r="D9" s="672">
        <v>0</v>
      </c>
    </row>
    <row r="10" spans="1:4">
      <c r="A10" s="498">
        <v>2.2999999999999998</v>
      </c>
      <c r="B10" s="499" t="s">
        <v>727</v>
      </c>
      <c r="C10" s="672">
        <v>5960333.4199999999</v>
      </c>
      <c r="D10" s="672">
        <v>0</v>
      </c>
    </row>
    <row r="11" spans="1:4">
      <c r="A11" s="498">
        <v>2.4</v>
      </c>
      <c r="B11" s="499" t="s">
        <v>728</v>
      </c>
      <c r="C11" s="672">
        <v>1388465.4058000001</v>
      </c>
      <c r="D11" s="672">
        <v>0</v>
      </c>
    </row>
    <row r="12" spans="1:4">
      <c r="A12" s="495">
        <v>3</v>
      </c>
      <c r="B12" s="496" t="s">
        <v>729</v>
      </c>
      <c r="C12" s="673">
        <f>SUM(C13:C18)</f>
        <v>161348190.288982</v>
      </c>
      <c r="D12" s="673">
        <f>SUM(D13:D18)</f>
        <v>840966.15633500007</v>
      </c>
    </row>
    <row r="13" spans="1:4">
      <c r="A13" s="498">
        <v>3.1</v>
      </c>
      <c r="B13" s="499" t="s">
        <v>730</v>
      </c>
      <c r="C13" s="672">
        <v>54519097.600000009</v>
      </c>
      <c r="D13" s="672">
        <v>0</v>
      </c>
    </row>
    <row r="14" spans="1:4">
      <c r="A14" s="498">
        <v>3.2</v>
      </c>
      <c r="B14" s="499" t="s">
        <v>731</v>
      </c>
      <c r="C14" s="672">
        <v>35348567.134299994</v>
      </c>
      <c r="D14" s="672">
        <v>779691.93652600003</v>
      </c>
    </row>
    <row r="15" spans="1:4">
      <c r="A15" s="498">
        <v>3.3</v>
      </c>
      <c r="B15" s="499" t="s">
        <v>732</v>
      </c>
      <c r="C15" s="672">
        <v>28252394.258981999</v>
      </c>
      <c r="D15" s="672">
        <v>0</v>
      </c>
    </row>
    <row r="16" spans="1:4">
      <c r="A16" s="498">
        <v>3.4</v>
      </c>
      <c r="B16" s="499" t="s">
        <v>733</v>
      </c>
      <c r="C16" s="672">
        <v>25723444.140000001</v>
      </c>
      <c r="D16" s="672">
        <v>0</v>
      </c>
    </row>
    <row r="17" spans="1:4">
      <c r="A17" s="497">
        <v>3.5</v>
      </c>
      <c r="B17" s="499" t="s">
        <v>734</v>
      </c>
      <c r="C17" s="672">
        <v>8952674.7399999984</v>
      </c>
      <c r="D17" s="672">
        <v>61274.219808999995</v>
      </c>
    </row>
    <row r="18" spans="1:4">
      <c r="A18" s="498">
        <v>3.6</v>
      </c>
      <c r="B18" s="499" t="s">
        <v>735</v>
      </c>
      <c r="C18" s="672">
        <v>8552012.4156999998</v>
      </c>
      <c r="D18" s="672">
        <v>0</v>
      </c>
    </row>
    <row r="19" spans="1:4">
      <c r="A19" s="500">
        <v>4</v>
      </c>
      <c r="B19" s="496" t="s">
        <v>736</v>
      </c>
      <c r="C19" s="673">
        <f>C6+C7-C12</f>
        <v>623720612.88364792</v>
      </c>
      <c r="D19" s="673">
        <f>D6+D7-D12</f>
        <v>3518306.3029420003</v>
      </c>
    </row>
    <row r="26" spans="1:4">
      <c r="C26" s="674"/>
      <c r="D26" s="674"/>
    </row>
    <row r="27" spans="1:4">
      <c r="C27" s="674"/>
      <c r="D27" s="674"/>
    </row>
    <row r="28" spans="1:4">
      <c r="C28" s="674"/>
      <c r="D28" s="674"/>
    </row>
    <row r="29" spans="1:4">
      <c r="C29" s="674"/>
      <c r="D29" s="674"/>
    </row>
    <row r="30" spans="1:4">
      <c r="C30" s="674"/>
      <c r="D30" s="674"/>
    </row>
    <row r="31" spans="1:4">
      <c r="C31" s="674"/>
      <c r="D31" s="674"/>
    </row>
    <row r="32" spans="1:4">
      <c r="C32" s="674"/>
      <c r="D32" s="674"/>
    </row>
    <row r="33" spans="3:4">
      <c r="C33" s="674"/>
      <c r="D33" s="674"/>
    </row>
    <row r="34" spans="3:4">
      <c r="C34" s="674"/>
      <c r="D34" s="674"/>
    </row>
    <row r="35" spans="3:4">
      <c r="C35" s="674"/>
      <c r="D35" s="674"/>
    </row>
    <row r="36" spans="3:4">
      <c r="C36" s="674"/>
      <c r="D36" s="674"/>
    </row>
    <row r="37" spans="3:4">
      <c r="C37" s="674"/>
      <c r="D37" s="674"/>
    </row>
    <row r="38" spans="3:4">
      <c r="C38" s="674"/>
      <c r="D38" s="674"/>
    </row>
    <row r="39" spans="3:4">
      <c r="C39" s="674"/>
      <c r="D39" s="674"/>
    </row>
    <row r="40" spans="3:4">
      <c r="C40" s="674"/>
      <c r="D40" s="674"/>
    </row>
    <row r="41" spans="3:4">
      <c r="C41" s="674"/>
      <c r="D41" s="674"/>
    </row>
    <row r="42" spans="3:4">
      <c r="C42" s="674"/>
      <c r="D42" s="674"/>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zoomScale="90" zoomScaleNormal="90" workbookViewId="0">
      <selection activeCell="C16" sqref="C16:C18"/>
    </sheetView>
  </sheetViews>
  <sheetFormatPr defaultColWidth="9.140625" defaultRowHeight="12.75"/>
  <cols>
    <col min="1" max="1" width="11.85546875" style="465" bestFit="1" customWidth="1"/>
    <col min="2" max="2" width="126.42578125" style="465" customWidth="1"/>
    <col min="3" max="3" width="43" style="465" bestFit="1" customWidth="1"/>
    <col min="4" max="4" width="49.140625" style="487" customWidth="1"/>
    <col min="5" max="16384" width="9.140625" style="465"/>
  </cols>
  <sheetData>
    <row r="1" spans="1:4" s="721" customFormat="1" ht="13.5">
      <c r="A1" s="720" t="s">
        <v>188</v>
      </c>
      <c r="B1" s="710" t="str">
        <f>Info!C2</f>
        <v>სს თიბისი ბანკი</v>
      </c>
    </row>
    <row r="2" spans="1:4" s="721" customFormat="1">
      <c r="A2" s="720" t="s">
        <v>189</v>
      </c>
      <c r="B2" s="709">
        <f>'1. key ratios'!B2</f>
        <v>44926</v>
      </c>
    </row>
    <row r="3" spans="1:4">
      <c r="A3" s="467" t="s">
        <v>737</v>
      </c>
      <c r="D3" s="465"/>
    </row>
    <row r="4" spans="1:4">
      <c r="A4" s="467"/>
      <c r="D4" s="465"/>
    </row>
    <row r="5" spans="1:4" ht="15" customHeight="1">
      <c r="A5" s="837" t="s">
        <v>738</v>
      </c>
      <c r="B5" s="838"/>
      <c r="C5" s="827" t="s">
        <v>739</v>
      </c>
      <c r="D5" s="841" t="s">
        <v>740</v>
      </c>
    </row>
    <row r="6" spans="1:4">
      <c r="A6" s="839"/>
      <c r="B6" s="840"/>
      <c r="C6" s="830"/>
      <c r="D6" s="841"/>
    </row>
    <row r="7" spans="1:4">
      <c r="A7" s="490">
        <v>1</v>
      </c>
      <c r="B7" s="472" t="s">
        <v>741</v>
      </c>
      <c r="C7" s="673">
        <v>583954945.35141599</v>
      </c>
      <c r="D7" s="501"/>
    </row>
    <row r="8" spans="1:4">
      <c r="A8" s="481">
        <v>2</v>
      </c>
      <c r="B8" s="481" t="s">
        <v>742</v>
      </c>
      <c r="C8" s="672">
        <v>100466326.41592</v>
      </c>
      <c r="D8" s="501"/>
    </row>
    <row r="9" spans="1:4">
      <c r="A9" s="481">
        <v>3</v>
      </c>
      <c r="B9" s="502" t="s">
        <v>743</v>
      </c>
      <c r="C9" s="672">
        <v>2905084.8530100002</v>
      </c>
      <c r="D9" s="501"/>
    </row>
    <row r="10" spans="1:4">
      <c r="A10" s="481">
        <v>4</v>
      </c>
      <c r="B10" s="481" t="s">
        <v>744</v>
      </c>
      <c r="C10" s="672">
        <v>151615124.12223801</v>
      </c>
      <c r="D10" s="501"/>
    </row>
    <row r="11" spans="1:4">
      <c r="A11" s="481">
        <v>5</v>
      </c>
      <c r="B11" s="503" t="s">
        <v>745</v>
      </c>
      <c r="C11" s="672">
        <v>1920037.8464939999</v>
      </c>
      <c r="D11" s="501"/>
    </row>
    <row r="12" spans="1:4">
      <c r="A12" s="481">
        <v>6</v>
      </c>
      <c r="B12" s="503" t="s">
        <v>746</v>
      </c>
      <c r="C12" s="672">
        <v>40862832.032877997</v>
      </c>
      <c r="D12" s="501"/>
    </row>
    <row r="13" spans="1:4">
      <c r="A13" s="481">
        <v>7</v>
      </c>
      <c r="B13" s="503" t="s">
        <v>747</v>
      </c>
      <c r="C13" s="672">
        <v>44525440.540118001</v>
      </c>
      <c r="D13" s="501"/>
    </row>
    <row r="14" spans="1:4">
      <c r="A14" s="481">
        <v>8</v>
      </c>
      <c r="B14" s="503" t="s">
        <v>748</v>
      </c>
      <c r="C14" s="672">
        <v>0</v>
      </c>
      <c r="D14" s="481"/>
    </row>
    <row r="15" spans="1:4">
      <c r="A15" s="481">
        <v>9</v>
      </c>
      <c r="B15" s="503" t="s">
        <v>749</v>
      </c>
      <c r="C15" s="672">
        <v>0</v>
      </c>
      <c r="D15" s="481"/>
    </row>
    <row r="16" spans="1:4">
      <c r="A16" s="481">
        <v>10</v>
      </c>
      <c r="B16" s="503" t="s">
        <v>750</v>
      </c>
      <c r="C16" s="672">
        <v>55481521.9736</v>
      </c>
      <c r="D16" s="501"/>
    </row>
    <row r="17" spans="1:4">
      <c r="A17" s="481">
        <v>11</v>
      </c>
      <c r="B17" s="503" t="s">
        <v>751</v>
      </c>
      <c r="C17" s="672">
        <v>0</v>
      </c>
      <c r="D17" s="481"/>
    </row>
    <row r="18" spans="1:4" ht="14.25" customHeight="1">
      <c r="A18" s="481">
        <v>12</v>
      </c>
      <c r="B18" s="503" t="s">
        <v>752</v>
      </c>
      <c r="C18" s="672">
        <v>8825291.7291480005</v>
      </c>
      <c r="D18" s="501"/>
    </row>
    <row r="19" spans="1:4">
      <c r="A19" s="490">
        <v>13</v>
      </c>
      <c r="B19" s="504" t="s">
        <v>753</v>
      </c>
      <c r="C19" s="673">
        <f>C7+C8-C10+C9</f>
        <v>535711232.49810797</v>
      </c>
      <c r="D19" s="505"/>
    </row>
    <row r="22" spans="1:4">
      <c r="B22" s="464"/>
    </row>
    <row r="23" spans="1:4">
      <c r="B23" s="466"/>
      <c r="C23" s="674"/>
    </row>
    <row r="24" spans="1:4">
      <c r="B24" s="466"/>
      <c r="C24" s="674"/>
    </row>
    <row r="25" spans="1:4">
      <c r="B25" s="466"/>
      <c r="C25" s="674"/>
    </row>
    <row r="26" spans="1:4">
      <c r="B26" s="466"/>
      <c r="C26" s="674"/>
    </row>
    <row r="27" spans="1:4">
      <c r="B27" s="466"/>
      <c r="C27" s="674"/>
    </row>
    <row r="28" spans="1:4">
      <c r="B28" s="466"/>
      <c r="C28" s="674"/>
    </row>
    <row r="29" spans="1:4">
      <c r="B29" s="466"/>
      <c r="C29" s="674"/>
    </row>
    <row r="30" spans="1:4">
      <c r="B30" s="466"/>
      <c r="C30" s="674"/>
    </row>
    <row r="31" spans="1:4">
      <c r="B31" s="466"/>
      <c r="C31" s="674"/>
    </row>
    <row r="32" spans="1:4">
      <c r="B32" s="466"/>
      <c r="C32" s="674"/>
    </row>
    <row r="33" spans="2:3">
      <c r="B33" s="466"/>
      <c r="C33" s="674"/>
    </row>
    <row r="34" spans="2:3">
      <c r="B34" s="466"/>
      <c r="C34" s="674"/>
    </row>
    <row r="35" spans="2:3">
      <c r="B35" s="466"/>
      <c r="C35" s="674"/>
    </row>
    <row r="36" spans="2:3">
      <c r="B36" s="466"/>
      <c r="C36" s="674"/>
    </row>
    <row r="37" spans="2:3">
      <c r="B37" s="466"/>
      <c r="C37" s="674"/>
    </row>
    <row r="38" spans="2:3">
      <c r="B38" s="466"/>
      <c r="C38" s="674"/>
    </row>
    <row r="39" spans="2:3">
      <c r="B39" s="466"/>
      <c r="C39" s="674"/>
    </row>
    <row r="40" spans="2:3">
      <c r="B40" s="466"/>
      <c r="C40" s="674"/>
    </row>
    <row r="41" spans="2:3">
      <c r="B41" s="466"/>
      <c r="C41" s="674"/>
    </row>
    <row r="42" spans="2:3">
      <c r="B42" s="466"/>
      <c r="C42" s="674"/>
    </row>
    <row r="43" spans="2:3">
      <c r="B43" s="466"/>
      <c r="C43" s="674"/>
    </row>
    <row r="44" spans="2:3">
      <c r="B44" s="466"/>
      <c r="C44" s="674"/>
    </row>
    <row r="45" spans="2:3">
      <c r="B45" s="466"/>
      <c r="C45" s="674"/>
    </row>
    <row r="46" spans="2:3">
      <c r="B46" s="466"/>
      <c r="C46" s="67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85" zoomScaleNormal="85" workbookViewId="0">
      <selection activeCell="B1" sqref="B1"/>
    </sheetView>
  </sheetViews>
  <sheetFormatPr defaultColWidth="9.140625" defaultRowHeight="12.75"/>
  <cols>
    <col min="1" max="1" width="11.85546875" style="465" bestFit="1" customWidth="1"/>
    <col min="2" max="2" width="80.5703125" style="465" customWidth="1"/>
    <col min="3" max="3" width="17.5703125" style="465" bestFit="1" customWidth="1"/>
    <col min="4" max="4" width="13.5703125" style="465" bestFit="1" customWidth="1"/>
    <col min="5" max="6" width="23.85546875" style="465" bestFit="1" customWidth="1"/>
    <col min="7" max="7" width="13.140625" style="465" bestFit="1" customWidth="1"/>
    <col min="8" max="11" width="22.42578125" style="465" customWidth="1"/>
    <col min="12" max="12" width="12" style="465" bestFit="1" customWidth="1"/>
    <col min="13" max="14" width="22.42578125" style="465" customWidth="1"/>
    <col min="15" max="15" width="23.42578125" style="465" bestFit="1" customWidth="1"/>
    <col min="16" max="16" width="21.85546875" style="465" bestFit="1" customWidth="1"/>
    <col min="17" max="19" width="19.140625" style="465" bestFit="1" customWidth="1"/>
    <col min="20" max="20" width="16.140625" style="465" customWidth="1"/>
    <col min="21" max="21" width="13.85546875" style="465" bestFit="1" customWidth="1"/>
    <col min="22" max="22" width="20" style="465" customWidth="1"/>
    <col min="23" max="16384" width="9.140625" style="465"/>
  </cols>
  <sheetData>
    <row r="1" spans="1:22" s="721" customFormat="1" ht="13.5">
      <c r="A1" s="720" t="s">
        <v>188</v>
      </c>
      <c r="B1" s="710" t="str">
        <f>Info!C2</f>
        <v>სს თიბისი ბანკი</v>
      </c>
    </row>
    <row r="2" spans="1:22" s="721" customFormat="1">
      <c r="A2" s="720" t="s">
        <v>189</v>
      </c>
      <c r="B2" s="709">
        <f>'1. key ratios'!B2</f>
        <v>44926</v>
      </c>
      <c r="C2" s="722"/>
    </row>
    <row r="3" spans="1:22">
      <c r="A3" s="467" t="s">
        <v>754</v>
      </c>
    </row>
    <row r="5" spans="1:22" ht="15" customHeight="1">
      <c r="A5" s="827" t="s">
        <v>755</v>
      </c>
      <c r="B5" s="829"/>
      <c r="C5" s="844" t="s">
        <v>756</v>
      </c>
      <c r="D5" s="845"/>
      <c r="E5" s="845"/>
      <c r="F5" s="845"/>
      <c r="G5" s="845"/>
      <c r="H5" s="845"/>
      <c r="I5" s="845"/>
      <c r="J5" s="845"/>
      <c r="K5" s="845"/>
      <c r="L5" s="845"/>
      <c r="M5" s="845"/>
      <c r="N5" s="845"/>
      <c r="O5" s="845"/>
      <c r="P5" s="845"/>
      <c r="Q5" s="845"/>
      <c r="R5" s="845"/>
      <c r="S5" s="845"/>
      <c r="T5" s="845"/>
      <c r="U5" s="846"/>
      <c r="V5" s="506"/>
    </row>
    <row r="6" spans="1:22">
      <c r="A6" s="842"/>
      <c r="B6" s="843"/>
      <c r="C6" s="847" t="s">
        <v>68</v>
      </c>
      <c r="D6" s="849" t="s">
        <v>757</v>
      </c>
      <c r="E6" s="849"/>
      <c r="F6" s="850"/>
      <c r="G6" s="851" t="s">
        <v>758</v>
      </c>
      <c r="H6" s="852"/>
      <c r="I6" s="852"/>
      <c r="J6" s="852"/>
      <c r="K6" s="853"/>
      <c r="L6" s="507"/>
      <c r="M6" s="854" t="s">
        <v>759</v>
      </c>
      <c r="N6" s="854"/>
      <c r="O6" s="834"/>
      <c r="P6" s="834"/>
      <c r="Q6" s="834"/>
      <c r="R6" s="834"/>
      <c r="S6" s="834"/>
      <c r="T6" s="834"/>
      <c r="U6" s="834"/>
      <c r="V6" s="508"/>
    </row>
    <row r="7" spans="1:22" ht="25.5">
      <c r="A7" s="830"/>
      <c r="B7" s="832"/>
      <c r="C7" s="848"/>
      <c r="D7" s="509"/>
      <c r="E7" s="478" t="s">
        <v>760</v>
      </c>
      <c r="F7" s="583" t="s">
        <v>761</v>
      </c>
      <c r="G7" s="476"/>
      <c r="H7" s="583" t="s">
        <v>760</v>
      </c>
      <c r="I7" s="478" t="s">
        <v>787</v>
      </c>
      <c r="J7" s="478" t="s">
        <v>762</v>
      </c>
      <c r="K7" s="583" t="s">
        <v>763</v>
      </c>
      <c r="L7" s="510"/>
      <c r="M7" s="527" t="s">
        <v>764</v>
      </c>
      <c r="N7" s="478" t="s">
        <v>762</v>
      </c>
      <c r="O7" s="478" t="s">
        <v>765</v>
      </c>
      <c r="P7" s="478" t="s">
        <v>766</v>
      </c>
      <c r="Q7" s="478" t="s">
        <v>767</v>
      </c>
      <c r="R7" s="478" t="s">
        <v>768</v>
      </c>
      <c r="S7" s="478" t="s">
        <v>769</v>
      </c>
      <c r="T7" s="511" t="s">
        <v>770</v>
      </c>
      <c r="U7" s="478" t="s">
        <v>771</v>
      </c>
      <c r="V7" s="506"/>
    </row>
    <row r="8" spans="1:22">
      <c r="A8" s="512">
        <v>1</v>
      </c>
      <c r="B8" s="472" t="s">
        <v>772</v>
      </c>
      <c r="C8" s="673">
        <v>17834148835.822536</v>
      </c>
      <c r="D8" s="672">
        <v>16667556672.8526</v>
      </c>
      <c r="E8" s="672">
        <v>102504422.50933599</v>
      </c>
      <c r="F8" s="672">
        <v>455842.12</v>
      </c>
      <c r="G8" s="672">
        <v>630880930.57805598</v>
      </c>
      <c r="H8" s="672">
        <v>37806804.59708</v>
      </c>
      <c r="I8" s="672">
        <v>31713477.133099999</v>
      </c>
      <c r="J8" s="672">
        <v>24015589.861028001</v>
      </c>
      <c r="K8" s="672">
        <v>1025.3499999999999</v>
      </c>
      <c r="L8" s="672">
        <v>535711232.39187199</v>
      </c>
      <c r="M8" s="672">
        <v>69607684.007471994</v>
      </c>
      <c r="N8" s="672">
        <v>66260301.301639996</v>
      </c>
      <c r="O8" s="672">
        <v>84040496.708892003</v>
      </c>
      <c r="P8" s="672">
        <v>36607007.619084001</v>
      </c>
      <c r="Q8" s="672">
        <v>47990434.246515997</v>
      </c>
      <c r="R8" s="672">
        <v>29755711.571596</v>
      </c>
      <c r="S8" s="672">
        <v>59360.343540000002</v>
      </c>
      <c r="T8" s="672">
        <v>26215.02016</v>
      </c>
      <c r="U8" s="672">
        <v>63794958.791692004</v>
      </c>
      <c r="V8" s="489"/>
    </row>
    <row r="9" spans="1:22">
      <c r="A9" s="480">
        <v>1.1000000000000001</v>
      </c>
      <c r="B9" s="513" t="s">
        <v>773</v>
      </c>
      <c r="C9" s="677">
        <v>0</v>
      </c>
      <c r="D9" s="672">
        <v>0</v>
      </c>
      <c r="E9" s="672">
        <v>0</v>
      </c>
      <c r="F9" s="672">
        <v>0</v>
      </c>
      <c r="G9" s="672">
        <v>0</v>
      </c>
      <c r="H9" s="672">
        <v>0</v>
      </c>
      <c r="I9" s="672">
        <v>0</v>
      </c>
      <c r="J9" s="672">
        <v>0</v>
      </c>
      <c r="K9" s="672">
        <v>0</v>
      </c>
      <c r="L9" s="672">
        <v>0</v>
      </c>
      <c r="M9" s="672">
        <v>0</v>
      </c>
      <c r="N9" s="672">
        <v>0</v>
      </c>
      <c r="O9" s="672">
        <v>0</v>
      </c>
      <c r="P9" s="672">
        <v>0</v>
      </c>
      <c r="Q9" s="672">
        <v>0</v>
      </c>
      <c r="R9" s="672">
        <v>0</v>
      </c>
      <c r="S9" s="672">
        <v>0</v>
      </c>
      <c r="T9" s="672">
        <v>0</v>
      </c>
      <c r="U9" s="672">
        <v>0</v>
      </c>
      <c r="V9" s="489"/>
    </row>
    <row r="10" spans="1:22">
      <c r="A10" s="480">
        <v>1.2</v>
      </c>
      <c r="B10" s="513" t="s">
        <v>774</v>
      </c>
      <c r="C10" s="677">
        <v>0</v>
      </c>
      <c r="D10" s="672">
        <v>0</v>
      </c>
      <c r="E10" s="672">
        <v>0</v>
      </c>
      <c r="F10" s="672">
        <v>0</v>
      </c>
      <c r="G10" s="672">
        <v>0</v>
      </c>
      <c r="H10" s="672">
        <v>0</v>
      </c>
      <c r="I10" s="672">
        <v>0</v>
      </c>
      <c r="J10" s="672">
        <v>0</v>
      </c>
      <c r="K10" s="672">
        <v>0</v>
      </c>
      <c r="L10" s="672">
        <v>0</v>
      </c>
      <c r="M10" s="672">
        <v>0</v>
      </c>
      <c r="N10" s="672">
        <v>0</v>
      </c>
      <c r="O10" s="672">
        <v>0</v>
      </c>
      <c r="P10" s="672">
        <v>0</v>
      </c>
      <c r="Q10" s="672">
        <v>0</v>
      </c>
      <c r="R10" s="672">
        <v>0</v>
      </c>
      <c r="S10" s="672">
        <v>0</v>
      </c>
      <c r="T10" s="672">
        <v>0</v>
      </c>
      <c r="U10" s="672">
        <v>0</v>
      </c>
      <c r="V10" s="489"/>
    </row>
    <row r="11" spans="1:22">
      <c r="A11" s="480">
        <v>1.3</v>
      </c>
      <c r="B11" s="513" t="s">
        <v>775</v>
      </c>
      <c r="C11" s="677">
        <v>370000000</v>
      </c>
      <c r="D11" s="672">
        <v>370000000</v>
      </c>
      <c r="E11" s="672">
        <v>0</v>
      </c>
      <c r="F11" s="672">
        <v>0</v>
      </c>
      <c r="G11" s="672">
        <v>0</v>
      </c>
      <c r="H11" s="672">
        <v>0</v>
      </c>
      <c r="I11" s="672">
        <v>0</v>
      </c>
      <c r="J11" s="672">
        <v>0</v>
      </c>
      <c r="K11" s="672">
        <v>0</v>
      </c>
      <c r="L11" s="672">
        <v>0</v>
      </c>
      <c r="M11" s="672">
        <v>0</v>
      </c>
      <c r="N11" s="672">
        <v>0</v>
      </c>
      <c r="O11" s="672">
        <v>0</v>
      </c>
      <c r="P11" s="672">
        <v>0</v>
      </c>
      <c r="Q11" s="672">
        <v>0</v>
      </c>
      <c r="R11" s="672">
        <v>0</v>
      </c>
      <c r="S11" s="672">
        <v>0</v>
      </c>
      <c r="T11" s="672">
        <v>0</v>
      </c>
      <c r="U11" s="672">
        <v>0</v>
      </c>
      <c r="V11" s="489"/>
    </row>
    <row r="12" spans="1:22">
      <c r="A12" s="480">
        <v>1.4</v>
      </c>
      <c r="B12" s="513" t="s">
        <v>776</v>
      </c>
      <c r="C12" s="677">
        <v>258183255.808088</v>
      </c>
      <c r="D12" s="672">
        <v>256281216.09065199</v>
      </c>
      <c r="E12" s="672">
        <v>36516.86</v>
      </c>
      <c r="F12" s="672">
        <v>0</v>
      </c>
      <c r="G12" s="672">
        <v>1162927.2233200001</v>
      </c>
      <c r="H12" s="672">
        <v>8911.39</v>
      </c>
      <c r="I12" s="672">
        <v>13870.28</v>
      </c>
      <c r="J12" s="672">
        <v>1999.84</v>
      </c>
      <c r="K12" s="672">
        <v>0</v>
      </c>
      <c r="L12" s="672">
        <v>739112.49411600002</v>
      </c>
      <c r="M12" s="672">
        <v>0</v>
      </c>
      <c r="N12" s="672">
        <v>14901.34</v>
      </c>
      <c r="O12" s="672">
        <v>83654.94</v>
      </c>
      <c r="P12" s="672">
        <v>0</v>
      </c>
      <c r="Q12" s="672">
        <v>0</v>
      </c>
      <c r="R12" s="672">
        <v>486099.86278000002</v>
      </c>
      <c r="S12" s="672">
        <v>0</v>
      </c>
      <c r="T12" s="672">
        <v>3647.7</v>
      </c>
      <c r="U12" s="672">
        <v>70402.733036000005</v>
      </c>
      <c r="V12" s="489"/>
    </row>
    <row r="13" spans="1:22">
      <c r="A13" s="480">
        <v>1.5</v>
      </c>
      <c r="B13" s="513" t="s">
        <v>777</v>
      </c>
      <c r="C13" s="677">
        <v>7919279233.4401798</v>
      </c>
      <c r="D13" s="672">
        <v>7310049150.8418198</v>
      </c>
      <c r="E13" s="672">
        <v>28914860.663608</v>
      </c>
      <c r="F13" s="672">
        <v>304105.89</v>
      </c>
      <c r="G13" s="672">
        <v>433916559.32929999</v>
      </c>
      <c r="H13" s="672">
        <v>6182788.2755159996</v>
      </c>
      <c r="I13" s="672">
        <v>3094487.1713</v>
      </c>
      <c r="J13" s="672">
        <v>2261579.670256</v>
      </c>
      <c r="K13" s="672">
        <v>0</v>
      </c>
      <c r="L13" s="672">
        <v>175313523.26905301</v>
      </c>
      <c r="M13" s="672">
        <v>18139873.422176</v>
      </c>
      <c r="N13" s="672">
        <v>5830671.3423640002</v>
      </c>
      <c r="O13" s="672">
        <v>16411614.297631999</v>
      </c>
      <c r="P13" s="672">
        <v>16541267.119972</v>
      </c>
      <c r="Q13" s="672">
        <v>29964982.562144</v>
      </c>
      <c r="R13" s="672">
        <v>21872593.644156002</v>
      </c>
      <c r="S13" s="672">
        <v>10289.64832</v>
      </c>
      <c r="T13" s="672">
        <v>0</v>
      </c>
      <c r="U13" s="672">
        <v>6492329.7123809997</v>
      </c>
      <c r="V13" s="489"/>
    </row>
    <row r="14" spans="1:22">
      <c r="A14" s="480">
        <v>1.6</v>
      </c>
      <c r="B14" s="513" t="s">
        <v>778</v>
      </c>
      <c r="C14" s="677">
        <v>9286686346.5742607</v>
      </c>
      <c r="D14" s="672">
        <v>8731226305.9201202</v>
      </c>
      <c r="E14" s="672">
        <v>73553044.985727996</v>
      </c>
      <c r="F14" s="672">
        <v>151736.23000000001</v>
      </c>
      <c r="G14" s="672">
        <v>195801444.02543601</v>
      </c>
      <c r="H14" s="672">
        <v>31615104.931564</v>
      </c>
      <c r="I14" s="672">
        <v>28605119.6818</v>
      </c>
      <c r="J14" s="672">
        <v>21752010.350772001</v>
      </c>
      <c r="K14" s="672">
        <v>1025.3499999999999</v>
      </c>
      <c r="L14" s="672">
        <v>359658596.628703</v>
      </c>
      <c r="M14" s="672">
        <v>51467810.585295998</v>
      </c>
      <c r="N14" s="672">
        <v>60414728.619276002</v>
      </c>
      <c r="O14" s="672">
        <v>67545227.471259996</v>
      </c>
      <c r="P14" s="672">
        <v>20065740.499111999</v>
      </c>
      <c r="Q14" s="672">
        <v>18025451.684372</v>
      </c>
      <c r="R14" s="672">
        <v>7397018.0646599997</v>
      </c>
      <c r="S14" s="672">
        <v>49070.695220000001</v>
      </c>
      <c r="T14" s="672">
        <v>22567.320159999999</v>
      </c>
      <c r="U14" s="672">
        <v>57232226.346275002</v>
      </c>
      <c r="V14" s="489"/>
    </row>
    <row r="15" spans="1:22">
      <c r="A15" s="512">
        <v>2</v>
      </c>
      <c r="B15" s="490" t="s">
        <v>779</v>
      </c>
      <c r="C15" s="673">
        <v>3115237810.9909935</v>
      </c>
      <c r="D15" s="672">
        <v>3114981177.5887065</v>
      </c>
      <c r="E15" s="672">
        <v>0</v>
      </c>
      <c r="F15" s="672">
        <v>0</v>
      </c>
      <c r="G15" s="672">
        <v>256633.4022868</v>
      </c>
      <c r="H15" s="672">
        <v>0</v>
      </c>
      <c r="I15" s="672">
        <v>0</v>
      </c>
      <c r="J15" s="672">
        <v>0</v>
      </c>
      <c r="K15" s="672">
        <v>0</v>
      </c>
      <c r="L15" s="672">
        <v>0</v>
      </c>
      <c r="M15" s="672">
        <v>0</v>
      </c>
      <c r="N15" s="672">
        <v>0</v>
      </c>
      <c r="O15" s="672">
        <v>0</v>
      </c>
      <c r="P15" s="672">
        <v>0</v>
      </c>
      <c r="Q15" s="672">
        <v>0</v>
      </c>
      <c r="R15" s="672">
        <v>0</v>
      </c>
      <c r="S15" s="672">
        <v>0</v>
      </c>
      <c r="T15" s="672">
        <v>0</v>
      </c>
      <c r="U15" s="672">
        <v>0</v>
      </c>
      <c r="V15" s="489"/>
    </row>
    <row r="16" spans="1:22">
      <c r="A16" s="480">
        <v>2.1</v>
      </c>
      <c r="B16" s="513" t="s">
        <v>773</v>
      </c>
      <c r="C16" s="677">
        <v>0</v>
      </c>
      <c r="D16" s="672">
        <v>0</v>
      </c>
      <c r="E16" s="672">
        <v>0</v>
      </c>
      <c r="F16" s="672">
        <v>0</v>
      </c>
      <c r="G16" s="672">
        <v>0</v>
      </c>
      <c r="H16" s="672">
        <v>0</v>
      </c>
      <c r="I16" s="672">
        <v>0</v>
      </c>
      <c r="J16" s="672">
        <v>0</v>
      </c>
      <c r="K16" s="672">
        <v>0</v>
      </c>
      <c r="L16" s="672">
        <v>0</v>
      </c>
      <c r="M16" s="672">
        <v>0</v>
      </c>
      <c r="N16" s="672">
        <v>0</v>
      </c>
      <c r="O16" s="672">
        <v>0</v>
      </c>
      <c r="P16" s="672">
        <v>0</v>
      </c>
      <c r="Q16" s="672">
        <v>0</v>
      </c>
      <c r="R16" s="672">
        <v>0</v>
      </c>
      <c r="S16" s="672">
        <v>0</v>
      </c>
      <c r="T16" s="672">
        <v>0</v>
      </c>
      <c r="U16" s="672">
        <v>0</v>
      </c>
      <c r="V16" s="489"/>
    </row>
    <row r="17" spans="1:22">
      <c r="A17" s="480">
        <v>2.2000000000000002</v>
      </c>
      <c r="B17" s="513" t="s">
        <v>774</v>
      </c>
      <c r="C17" s="677">
        <v>1811158854.6629</v>
      </c>
      <c r="D17" s="672">
        <v>1811158854.6629</v>
      </c>
      <c r="E17" s="672">
        <v>0</v>
      </c>
      <c r="F17" s="672">
        <v>0</v>
      </c>
      <c r="G17" s="672">
        <v>0</v>
      </c>
      <c r="H17" s="672">
        <v>0</v>
      </c>
      <c r="I17" s="672">
        <v>0</v>
      </c>
      <c r="J17" s="672">
        <v>0</v>
      </c>
      <c r="K17" s="672">
        <v>0</v>
      </c>
      <c r="L17" s="672">
        <v>0</v>
      </c>
      <c r="M17" s="672">
        <v>0</v>
      </c>
      <c r="N17" s="672">
        <v>0</v>
      </c>
      <c r="O17" s="672">
        <v>0</v>
      </c>
      <c r="P17" s="672">
        <v>0</v>
      </c>
      <c r="Q17" s="672">
        <v>0</v>
      </c>
      <c r="R17" s="672">
        <v>0</v>
      </c>
      <c r="S17" s="672">
        <v>0</v>
      </c>
      <c r="T17" s="672">
        <v>0</v>
      </c>
      <c r="U17" s="672">
        <v>0</v>
      </c>
      <c r="V17" s="489"/>
    </row>
    <row r="18" spans="1:22">
      <c r="A18" s="480">
        <v>2.2999999999999998</v>
      </c>
      <c r="B18" s="513" t="s">
        <v>775</v>
      </c>
      <c r="C18" s="677">
        <v>1127039774.3099999</v>
      </c>
      <c r="D18" s="672">
        <v>1127039774.3099999</v>
      </c>
      <c r="E18" s="672">
        <v>0</v>
      </c>
      <c r="F18" s="672">
        <v>0</v>
      </c>
      <c r="G18" s="672">
        <v>0</v>
      </c>
      <c r="H18" s="672">
        <v>0</v>
      </c>
      <c r="I18" s="672">
        <v>0</v>
      </c>
      <c r="J18" s="672">
        <v>0</v>
      </c>
      <c r="K18" s="672">
        <v>0</v>
      </c>
      <c r="L18" s="672">
        <v>0</v>
      </c>
      <c r="M18" s="672">
        <v>0</v>
      </c>
      <c r="N18" s="672">
        <v>0</v>
      </c>
      <c r="O18" s="672">
        <v>0</v>
      </c>
      <c r="P18" s="672">
        <v>0</v>
      </c>
      <c r="Q18" s="672">
        <v>0</v>
      </c>
      <c r="R18" s="672">
        <v>0</v>
      </c>
      <c r="S18" s="672">
        <v>0</v>
      </c>
      <c r="T18" s="672">
        <v>0</v>
      </c>
      <c r="U18" s="672">
        <v>0</v>
      </c>
      <c r="V18" s="489"/>
    </row>
    <row r="19" spans="1:22">
      <c r="A19" s="480">
        <v>2.4</v>
      </c>
      <c r="B19" s="513" t="s">
        <v>776</v>
      </c>
      <c r="C19" s="677">
        <v>39702746.409039997</v>
      </c>
      <c r="D19" s="672">
        <v>39702746.409039997</v>
      </c>
      <c r="E19" s="672">
        <v>0</v>
      </c>
      <c r="F19" s="672">
        <v>0</v>
      </c>
      <c r="G19" s="672">
        <v>0</v>
      </c>
      <c r="H19" s="672">
        <v>0</v>
      </c>
      <c r="I19" s="672">
        <v>0</v>
      </c>
      <c r="J19" s="672">
        <v>0</v>
      </c>
      <c r="K19" s="672">
        <v>0</v>
      </c>
      <c r="L19" s="672">
        <v>0</v>
      </c>
      <c r="M19" s="672">
        <v>0</v>
      </c>
      <c r="N19" s="672">
        <v>0</v>
      </c>
      <c r="O19" s="672">
        <v>0</v>
      </c>
      <c r="P19" s="672">
        <v>0</v>
      </c>
      <c r="Q19" s="672">
        <v>0</v>
      </c>
      <c r="R19" s="672">
        <v>0</v>
      </c>
      <c r="S19" s="672">
        <v>0</v>
      </c>
      <c r="T19" s="672">
        <v>0</v>
      </c>
      <c r="U19" s="672">
        <v>0</v>
      </c>
      <c r="V19" s="489"/>
    </row>
    <row r="20" spans="1:22">
      <c r="A20" s="480">
        <v>2.5</v>
      </c>
      <c r="B20" s="513" t="s">
        <v>777</v>
      </c>
      <c r="C20" s="677">
        <v>137336435.60905319</v>
      </c>
      <c r="D20" s="672">
        <v>137079802.2067664</v>
      </c>
      <c r="E20" s="672">
        <v>0</v>
      </c>
      <c r="F20" s="672">
        <v>0</v>
      </c>
      <c r="G20" s="672">
        <v>256633.4022868</v>
      </c>
      <c r="H20" s="672">
        <v>0</v>
      </c>
      <c r="I20" s="672">
        <v>0</v>
      </c>
      <c r="J20" s="672">
        <v>0</v>
      </c>
      <c r="K20" s="672">
        <v>0</v>
      </c>
      <c r="L20" s="672">
        <v>0</v>
      </c>
      <c r="M20" s="672">
        <v>0</v>
      </c>
      <c r="N20" s="672">
        <v>0</v>
      </c>
      <c r="O20" s="672">
        <v>0</v>
      </c>
      <c r="P20" s="672">
        <v>0</v>
      </c>
      <c r="Q20" s="672">
        <v>0</v>
      </c>
      <c r="R20" s="672">
        <v>0</v>
      </c>
      <c r="S20" s="672">
        <v>0</v>
      </c>
      <c r="T20" s="672">
        <v>0</v>
      </c>
      <c r="U20" s="672">
        <v>0</v>
      </c>
      <c r="V20" s="489"/>
    </row>
    <row r="21" spans="1:22">
      <c r="A21" s="480">
        <v>2.6</v>
      </c>
      <c r="B21" s="513" t="s">
        <v>778</v>
      </c>
      <c r="C21" s="677">
        <v>0</v>
      </c>
      <c r="D21" s="672">
        <v>0</v>
      </c>
      <c r="E21" s="672">
        <v>0</v>
      </c>
      <c r="F21" s="672">
        <v>0</v>
      </c>
      <c r="G21" s="672">
        <v>0</v>
      </c>
      <c r="H21" s="672">
        <v>0</v>
      </c>
      <c r="I21" s="672">
        <v>0</v>
      </c>
      <c r="J21" s="672">
        <v>0</v>
      </c>
      <c r="K21" s="672">
        <v>0</v>
      </c>
      <c r="L21" s="672">
        <v>0</v>
      </c>
      <c r="M21" s="672">
        <v>0</v>
      </c>
      <c r="N21" s="672">
        <v>0</v>
      </c>
      <c r="O21" s="672">
        <v>0</v>
      </c>
      <c r="P21" s="672">
        <v>0</v>
      </c>
      <c r="Q21" s="672">
        <v>0</v>
      </c>
      <c r="R21" s="672">
        <v>0</v>
      </c>
      <c r="S21" s="672">
        <v>0</v>
      </c>
      <c r="T21" s="672">
        <v>0</v>
      </c>
      <c r="U21" s="672">
        <v>0</v>
      </c>
      <c r="V21" s="489"/>
    </row>
    <row r="22" spans="1:22">
      <c r="A22" s="512">
        <v>3</v>
      </c>
      <c r="B22" s="472" t="s">
        <v>780</v>
      </c>
      <c r="C22" s="673">
        <v>3259627067.2698641</v>
      </c>
      <c r="D22" s="672">
        <v>2123467061.157932</v>
      </c>
      <c r="E22" s="678">
        <v>0</v>
      </c>
      <c r="F22" s="678">
        <v>0</v>
      </c>
      <c r="G22" s="672">
        <v>18246976.931816</v>
      </c>
      <c r="H22" s="678">
        <v>0</v>
      </c>
      <c r="I22" s="678">
        <v>0</v>
      </c>
      <c r="J22" s="678">
        <v>0</v>
      </c>
      <c r="K22" s="678">
        <v>0</v>
      </c>
      <c r="L22" s="672">
        <v>16054374.767419999</v>
      </c>
      <c r="M22" s="678">
        <v>0</v>
      </c>
      <c r="N22" s="678">
        <v>0</v>
      </c>
      <c r="O22" s="678">
        <v>0</v>
      </c>
      <c r="P22" s="678">
        <v>0</v>
      </c>
      <c r="Q22" s="678">
        <v>0</v>
      </c>
      <c r="R22" s="678">
        <v>0</v>
      </c>
      <c r="S22" s="678">
        <v>0</v>
      </c>
      <c r="T22" s="678">
        <v>0</v>
      </c>
      <c r="U22" s="672">
        <v>0.01</v>
      </c>
      <c r="V22" s="489"/>
    </row>
    <row r="23" spans="1:22">
      <c r="A23" s="480">
        <v>3.1</v>
      </c>
      <c r="B23" s="513" t="s">
        <v>773</v>
      </c>
      <c r="C23" s="677">
        <v>0</v>
      </c>
      <c r="D23" s="672">
        <v>0</v>
      </c>
      <c r="E23" s="678">
        <v>0</v>
      </c>
      <c r="F23" s="678">
        <v>0</v>
      </c>
      <c r="G23" s="672">
        <v>0</v>
      </c>
      <c r="H23" s="678">
        <v>0</v>
      </c>
      <c r="I23" s="678">
        <v>0</v>
      </c>
      <c r="J23" s="678">
        <v>0</v>
      </c>
      <c r="K23" s="678">
        <v>0</v>
      </c>
      <c r="L23" s="672">
        <v>0</v>
      </c>
      <c r="M23" s="678">
        <v>0</v>
      </c>
      <c r="N23" s="678">
        <v>0</v>
      </c>
      <c r="O23" s="678">
        <v>0</v>
      </c>
      <c r="P23" s="678">
        <v>0</v>
      </c>
      <c r="Q23" s="678">
        <v>0</v>
      </c>
      <c r="R23" s="678">
        <v>0</v>
      </c>
      <c r="S23" s="678">
        <v>0</v>
      </c>
      <c r="T23" s="678">
        <v>0</v>
      </c>
      <c r="U23" s="672">
        <v>0</v>
      </c>
      <c r="V23" s="489"/>
    </row>
    <row r="24" spans="1:22">
      <c r="A24" s="480">
        <v>3.2</v>
      </c>
      <c r="B24" s="513" t="s">
        <v>774</v>
      </c>
      <c r="C24" s="677">
        <v>0</v>
      </c>
      <c r="D24" s="672">
        <v>0</v>
      </c>
      <c r="E24" s="678">
        <v>0</v>
      </c>
      <c r="F24" s="678">
        <v>0</v>
      </c>
      <c r="G24" s="672">
        <v>0</v>
      </c>
      <c r="H24" s="678">
        <v>0</v>
      </c>
      <c r="I24" s="678">
        <v>0</v>
      </c>
      <c r="J24" s="678">
        <v>0</v>
      </c>
      <c r="K24" s="678">
        <v>0</v>
      </c>
      <c r="L24" s="672">
        <v>0</v>
      </c>
      <c r="M24" s="678">
        <v>0</v>
      </c>
      <c r="N24" s="678">
        <v>0</v>
      </c>
      <c r="O24" s="678">
        <v>0</v>
      </c>
      <c r="P24" s="678">
        <v>0</v>
      </c>
      <c r="Q24" s="678">
        <v>0</v>
      </c>
      <c r="R24" s="678">
        <v>0</v>
      </c>
      <c r="S24" s="678">
        <v>0</v>
      </c>
      <c r="T24" s="678">
        <v>0</v>
      </c>
      <c r="U24" s="672">
        <v>0</v>
      </c>
      <c r="V24" s="489"/>
    </row>
    <row r="25" spans="1:22">
      <c r="A25" s="480">
        <v>3.3</v>
      </c>
      <c r="B25" s="513" t="s">
        <v>775</v>
      </c>
      <c r="C25" s="677">
        <v>0</v>
      </c>
      <c r="D25" s="672">
        <v>0</v>
      </c>
      <c r="E25" s="678">
        <v>0</v>
      </c>
      <c r="F25" s="678">
        <v>0</v>
      </c>
      <c r="G25" s="672">
        <v>0</v>
      </c>
      <c r="H25" s="678">
        <v>0</v>
      </c>
      <c r="I25" s="678">
        <v>0</v>
      </c>
      <c r="J25" s="678">
        <v>0</v>
      </c>
      <c r="K25" s="678">
        <v>0</v>
      </c>
      <c r="L25" s="672">
        <v>0</v>
      </c>
      <c r="M25" s="678">
        <v>0</v>
      </c>
      <c r="N25" s="678">
        <v>0</v>
      </c>
      <c r="O25" s="678">
        <v>0</v>
      </c>
      <c r="P25" s="678">
        <v>0</v>
      </c>
      <c r="Q25" s="678">
        <v>0</v>
      </c>
      <c r="R25" s="678">
        <v>0</v>
      </c>
      <c r="S25" s="678">
        <v>0</v>
      </c>
      <c r="T25" s="678">
        <v>0</v>
      </c>
      <c r="U25" s="672">
        <v>0</v>
      </c>
      <c r="V25" s="489"/>
    </row>
    <row r="26" spans="1:22">
      <c r="A26" s="480">
        <v>3.4</v>
      </c>
      <c r="B26" s="513" t="s">
        <v>776</v>
      </c>
      <c r="C26" s="677">
        <v>431281746.57673198</v>
      </c>
      <c r="D26" s="672">
        <v>421512455.82937199</v>
      </c>
      <c r="E26" s="678">
        <v>0</v>
      </c>
      <c r="F26" s="678">
        <v>0</v>
      </c>
      <c r="G26" s="672">
        <v>0</v>
      </c>
      <c r="H26" s="678">
        <v>0</v>
      </c>
      <c r="I26" s="678">
        <v>0</v>
      </c>
      <c r="J26" s="678">
        <v>0</v>
      </c>
      <c r="K26" s="678">
        <v>0</v>
      </c>
      <c r="L26" s="672">
        <v>0</v>
      </c>
      <c r="M26" s="678">
        <v>0</v>
      </c>
      <c r="N26" s="678">
        <v>0</v>
      </c>
      <c r="O26" s="678">
        <v>0</v>
      </c>
      <c r="P26" s="678">
        <v>0</v>
      </c>
      <c r="Q26" s="678">
        <v>0</v>
      </c>
      <c r="R26" s="678">
        <v>0</v>
      </c>
      <c r="S26" s="678">
        <v>0</v>
      </c>
      <c r="T26" s="678">
        <v>0</v>
      </c>
      <c r="U26" s="672">
        <v>0</v>
      </c>
      <c r="V26" s="489"/>
    </row>
    <row r="27" spans="1:22">
      <c r="A27" s="480">
        <v>3.5</v>
      </c>
      <c r="B27" s="513" t="s">
        <v>777</v>
      </c>
      <c r="C27" s="677">
        <v>2603733702.5544519</v>
      </c>
      <c r="D27" s="672">
        <v>1700340565.17856</v>
      </c>
      <c r="E27" s="678">
        <v>0</v>
      </c>
      <c r="F27" s="678">
        <v>0</v>
      </c>
      <c r="G27" s="672">
        <v>18246976.931816</v>
      </c>
      <c r="H27" s="678">
        <v>0</v>
      </c>
      <c r="I27" s="678">
        <v>0</v>
      </c>
      <c r="J27" s="678">
        <v>0</v>
      </c>
      <c r="K27" s="678">
        <v>0</v>
      </c>
      <c r="L27" s="672">
        <v>16054374.767419999</v>
      </c>
      <c r="M27" s="678">
        <v>0</v>
      </c>
      <c r="N27" s="678">
        <v>0</v>
      </c>
      <c r="O27" s="678">
        <v>0</v>
      </c>
      <c r="P27" s="678">
        <v>0</v>
      </c>
      <c r="Q27" s="678">
        <v>0</v>
      </c>
      <c r="R27" s="678">
        <v>0</v>
      </c>
      <c r="S27" s="678">
        <v>0</v>
      </c>
      <c r="T27" s="678">
        <v>0</v>
      </c>
      <c r="U27" s="672">
        <v>0.01</v>
      </c>
      <c r="V27" s="489"/>
    </row>
    <row r="28" spans="1:22">
      <c r="A28" s="480">
        <v>3.6</v>
      </c>
      <c r="B28" s="513" t="s">
        <v>778</v>
      </c>
      <c r="C28" s="677">
        <v>224611618.13868001</v>
      </c>
      <c r="D28" s="672">
        <v>1614040.15</v>
      </c>
      <c r="E28" s="678">
        <v>0</v>
      </c>
      <c r="F28" s="678">
        <v>0</v>
      </c>
      <c r="G28" s="672">
        <v>0</v>
      </c>
      <c r="H28" s="678">
        <v>0</v>
      </c>
      <c r="I28" s="678">
        <v>0</v>
      </c>
      <c r="J28" s="678">
        <v>0</v>
      </c>
      <c r="K28" s="678">
        <v>0</v>
      </c>
      <c r="L28" s="672">
        <v>0</v>
      </c>
      <c r="M28" s="678">
        <v>0</v>
      </c>
      <c r="N28" s="678">
        <v>0</v>
      </c>
      <c r="O28" s="678">
        <v>0</v>
      </c>
      <c r="P28" s="678">
        <v>0</v>
      </c>
      <c r="Q28" s="678">
        <v>0</v>
      </c>
      <c r="R28" s="678">
        <v>0</v>
      </c>
      <c r="S28" s="678">
        <v>0</v>
      </c>
      <c r="T28" s="678">
        <v>0</v>
      </c>
      <c r="U28" s="672">
        <v>0</v>
      </c>
      <c r="V28" s="489"/>
    </row>
    <row r="32" spans="1:22">
      <c r="C32" s="674"/>
      <c r="D32" s="674"/>
      <c r="E32" s="674"/>
      <c r="F32" s="674"/>
      <c r="G32" s="674"/>
      <c r="H32" s="674"/>
      <c r="I32" s="674"/>
      <c r="J32" s="674"/>
      <c r="K32" s="674"/>
      <c r="L32" s="674"/>
      <c r="M32" s="674"/>
      <c r="N32" s="674"/>
      <c r="O32" s="674"/>
      <c r="P32" s="674"/>
      <c r="Q32" s="674"/>
      <c r="R32" s="674"/>
      <c r="S32" s="674"/>
      <c r="T32" s="674"/>
      <c r="U32" s="674"/>
    </row>
    <row r="33" spans="3:21">
      <c r="C33" s="674"/>
      <c r="D33" s="674"/>
      <c r="E33" s="674"/>
      <c r="F33" s="674"/>
      <c r="G33" s="674"/>
      <c r="H33" s="674"/>
      <c r="I33" s="674"/>
      <c r="J33" s="674"/>
      <c r="K33" s="674"/>
      <c r="L33" s="674"/>
      <c r="M33" s="674"/>
      <c r="N33" s="674"/>
      <c r="O33" s="674"/>
      <c r="P33" s="674"/>
      <c r="Q33" s="674"/>
      <c r="R33" s="674"/>
      <c r="S33" s="674"/>
      <c r="T33" s="674"/>
      <c r="U33" s="674"/>
    </row>
    <row r="34" spans="3:21">
      <c r="C34" s="674"/>
      <c r="D34" s="674"/>
      <c r="E34" s="674"/>
      <c r="F34" s="674"/>
      <c r="G34" s="674"/>
      <c r="H34" s="674"/>
      <c r="I34" s="674"/>
      <c r="J34" s="674"/>
      <c r="K34" s="674"/>
      <c r="L34" s="674"/>
      <c r="M34" s="674"/>
      <c r="N34" s="674"/>
      <c r="O34" s="674"/>
      <c r="P34" s="674"/>
      <c r="Q34" s="674"/>
      <c r="R34" s="674"/>
      <c r="S34" s="674"/>
      <c r="T34" s="674"/>
      <c r="U34" s="674"/>
    </row>
    <row r="35" spans="3:21">
      <c r="C35" s="674"/>
      <c r="D35" s="674"/>
      <c r="E35" s="674"/>
      <c r="F35" s="674"/>
      <c r="G35" s="674"/>
      <c r="H35" s="674"/>
      <c r="I35" s="674"/>
      <c r="J35" s="674"/>
      <c r="K35" s="674"/>
      <c r="L35" s="674"/>
      <c r="M35" s="674"/>
      <c r="N35" s="674"/>
      <c r="O35" s="674"/>
      <c r="P35" s="674"/>
      <c r="Q35" s="674"/>
      <c r="R35" s="674"/>
      <c r="S35" s="674"/>
      <c r="T35" s="674"/>
      <c r="U35" s="674"/>
    </row>
    <row r="36" spans="3:21">
      <c r="C36" s="674"/>
      <c r="D36" s="674"/>
      <c r="E36" s="674"/>
      <c r="F36" s="674"/>
      <c r="G36" s="674"/>
      <c r="H36" s="674"/>
      <c r="I36" s="674"/>
      <c r="J36" s="674"/>
      <c r="K36" s="674"/>
      <c r="L36" s="674"/>
      <c r="M36" s="674"/>
      <c r="N36" s="674"/>
      <c r="O36" s="674"/>
      <c r="P36" s="674"/>
      <c r="Q36" s="674"/>
      <c r="R36" s="674"/>
      <c r="S36" s="674"/>
      <c r="T36" s="674"/>
      <c r="U36" s="674"/>
    </row>
    <row r="37" spans="3:21">
      <c r="C37" s="674"/>
      <c r="D37" s="674"/>
      <c r="E37" s="674"/>
      <c r="F37" s="674"/>
      <c r="G37" s="674"/>
      <c r="H37" s="674"/>
      <c r="I37" s="674"/>
      <c r="J37" s="674"/>
      <c r="K37" s="674"/>
      <c r="L37" s="674"/>
      <c r="M37" s="674"/>
      <c r="N37" s="674"/>
      <c r="O37" s="674"/>
      <c r="P37" s="674"/>
      <c r="Q37" s="674"/>
      <c r="R37" s="674"/>
      <c r="S37" s="674"/>
      <c r="T37" s="674"/>
      <c r="U37" s="674"/>
    </row>
    <row r="38" spans="3:21">
      <c r="C38" s="674"/>
      <c r="D38" s="674"/>
      <c r="E38" s="674"/>
      <c r="F38" s="674"/>
      <c r="G38" s="674"/>
      <c r="H38" s="674"/>
      <c r="I38" s="674"/>
      <c r="J38" s="674"/>
      <c r="K38" s="674"/>
      <c r="L38" s="674"/>
      <c r="M38" s="674"/>
      <c r="N38" s="674"/>
      <c r="O38" s="674"/>
      <c r="P38" s="674"/>
      <c r="Q38" s="674"/>
      <c r="R38" s="674"/>
      <c r="S38" s="674"/>
      <c r="T38" s="674"/>
      <c r="U38" s="674"/>
    </row>
    <row r="39" spans="3:21">
      <c r="C39" s="674"/>
      <c r="D39" s="674"/>
      <c r="E39" s="674"/>
      <c r="F39" s="674"/>
      <c r="G39" s="674"/>
      <c r="H39" s="674"/>
      <c r="I39" s="674"/>
      <c r="J39" s="674"/>
      <c r="K39" s="674"/>
      <c r="L39" s="674"/>
      <c r="M39" s="674"/>
      <c r="N39" s="674"/>
      <c r="O39" s="674"/>
      <c r="P39" s="674"/>
      <c r="Q39" s="674"/>
      <c r="R39" s="674"/>
      <c r="S39" s="674"/>
      <c r="T39" s="674"/>
      <c r="U39" s="674"/>
    </row>
    <row r="40" spans="3:21">
      <c r="C40" s="674"/>
      <c r="D40" s="674"/>
      <c r="E40" s="674"/>
      <c r="F40" s="674"/>
      <c r="G40" s="674"/>
      <c r="H40" s="674"/>
      <c r="I40" s="674"/>
      <c r="J40" s="674"/>
      <c r="K40" s="674"/>
      <c r="L40" s="674"/>
      <c r="M40" s="674"/>
      <c r="N40" s="674"/>
      <c r="O40" s="674"/>
      <c r="P40" s="674"/>
      <c r="Q40" s="674"/>
      <c r="R40" s="674"/>
      <c r="S40" s="674"/>
      <c r="T40" s="674"/>
      <c r="U40" s="674"/>
    </row>
    <row r="41" spans="3:21">
      <c r="C41" s="674"/>
      <c r="D41" s="674"/>
      <c r="E41" s="674"/>
      <c r="F41" s="674"/>
      <c r="G41" s="674"/>
      <c r="H41" s="674"/>
      <c r="I41" s="674"/>
      <c r="J41" s="674"/>
      <c r="K41" s="674"/>
      <c r="L41" s="674"/>
      <c r="M41" s="674"/>
      <c r="N41" s="674"/>
      <c r="O41" s="674"/>
      <c r="P41" s="674"/>
      <c r="Q41" s="674"/>
      <c r="R41" s="674"/>
      <c r="S41" s="674"/>
      <c r="T41" s="674"/>
      <c r="U41" s="674"/>
    </row>
    <row r="42" spans="3:21">
      <c r="C42" s="674"/>
      <c r="D42" s="674"/>
      <c r="E42" s="674"/>
      <c r="F42" s="674"/>
      <c r="G42" s="674"/>
      <c r="H42" s="674"/>
      <c r="I42" s="674"/>
      <c r="J42" s="674"/>
      <c r="K42" s="674"/>
      <c r="L42" s="674"/>
      <c r="M42" s="674"/>
      <c r="N42" s="674"/>
      <c r="O42" s="674"/>
      <c r="P42" s="674"/>
      <c r="Q42" s="674"/>
      <c r="R42" s="674"/>
      <c r="S42" s="674"/>
      <c r="T42" s="674"/>
      <c r="U42" s="674"/>
    </row>
    <row r="43" spans="3:21">
      <c r="C43" s="674"/>
      <c r="D43" s="674"/>
      <c r="E43" s="674"/>
      <c r="F43" s="674"/>
      <c r="G43" s="674"/>
      <c r="H43" s="674"/>
      <c r="I43" s="674"/>
      <c r="J43" s="674"/>
      <c r="K43" s="674"/>
      <c r="L43" s="674"/>
      <c r="M43" s="674"/>
      <c r="N43" s="674"/>
      <c r="O43" s="674"/>
      <c r="P43" s="674"/>
      <c r="Q43" s="674"/>
      <c r="R43" s="674"/>
      <c r="S43" s="674"/>
      <c r="T43" s="674"/>
      <c r="U43" s="674"/>
    </row>
    <row r="44" spans="3:21">
      <c r="C44" s="674"/>
      <c r="D44" s="674"/>
      <c r="E44" s="674"/>
      <c r="F44" s="674"/>
      <c r="G44" s="674"/>
      <c r="H44" s="674"/>
      <c r="I44" s="674"/>
      <c r="J44" s="674"/>
      <c r="K44" s="674"/>
      <c r="L44" s="674"/>
      <c r="M44" s="674"/>
      <c r="N44" s="674"/>
      <c r="O44" s="674"/>
      <c r="P44" s="674"/>
      <c r="Q44" s="674"/>
      <c r="R44" s="674"/>
      <c r="S44" s="674"/>
      <c r="T44" s="674"/>
      <c r="U44" s="674"/>
    </row>
    <row r="45" spans="3:21">
      <c r="C45" s="674"/>
      <c r="D45" s="674"/>
      <c r="E45" s="674"/>
      <c r="F45" s="674"/>
      <c r="G45" s="674"/>
      <c r="H45" s="674"/>
      <c r="I45" s="674"/>
      <c r="J45" s="674"/>
      <c r="K45" s="674"/>
      <c r="L45" s="674"/>
      <c r="M45" s="674"/>
      <c r="N45" s="674"/>
      <c r="O45" s="674"/>
      <c r="P45" s="674"/>
      <c r="Q45" s="674"/>
      <c r="R45" s="674"/>
      <c r="S45" s="674"/>
      <c r="T45" s="674"/>
      <c r="U45" s="674"/>
    </row>
    <row r="46" spans="3:21">
      <c r="C46" s="674"/>
      <c r="D46" s="674"/>
      <c r="E46" s="674"/>
      <c r="F46" s="674"/>
      <c r="G46" s="674"/>
      <c r="H46" s="674"/>
      <c r="I46" s="674"/>
      <c r="J46" s="674"/>
      <c r="K46" s="674"/>
      <c r="L46" s="674"/>
      <c r="M46" s="674"/>
      <c r="N46" s="674"/>
      <c r="O46" s="674"/>
      <c r="P46" s="674"/>
      <c r="Q46" s="674"/>
      <c r="R46" s="674"/>
      <c r="S46" s="674"/>
      <c r="T46" s="674"/>
      <c r="U46" s="674"/>
    </row>
    <row r="47" spans="3:21">
      <c r="C47" s="674"/>
      <c r="D47" s="674"/>
      <c r="E47" s="674"/>
      <c r="F47" s="674"/>
      <c r="G47" s="674"/>
      <c r="H47" s="674"/>
      <c r="I47" s="674"/>
      <c r="J47" s="674"/>
      <c r="K47" s="674"/>
      <c r="L47" s="674"/>
      <c r="M47" s="674"/>
      <c r="N47" s="674"/>
      <c r="O47" s="674"/>
      <c r="P47" s="674"/>
      <c r="Q47" s="674"/>
      <c r="R47" s="674"/>
      <c r="S47" s="674"/>
      <c r="T47" s="674"/>
      <c r="U47" s="674"/>
    </row>
    <row r="48" spans="3:21">
      <c r="C48" s="674"/>
      <c r="D48" s="674"/>
      <c r="E48" s="674"/>
      <c r="F48" s="674"/>
      <c r="G48" s="674"/>
      <c r="H48" s="674"/>
      <c r="I48" s="674"/>
      <c r="J48" s="674"/>
      <c r="K48" s="674"/>
      <c r="L48" s="674"/>
      <c r="M48" s="674"/>
      <c r="N48" s="674"/>
      <c r="O48" s="674"/>
      <c r="P48" s="674"/>
      <c r="Q48" s="674"/>
      <c r="R48" s="674"/>
      <c r="S48" s="674"/>
      <c r="T48" s="674"/>
      <c r="U48" s="674"/>
    </row>
    <row r="49" spans="3:21">
      <c r="C49" s="674"/>
      <c r="D49" s="674"/>
      <c r="E49" s="674"/>
      <c r="F49" s="674"/>
      <c r="G49" s="674"/>
      <c r="H49" s="674"/>
      <c r="I49" s="674"/>
      <c r="J49" s="674"/>
      <c r="K49" s="674"/>
      <c r="L49" s="674"/>
      <c r="M49" s="674"/>
      <c r="N49" s="674"/>
      <c r="O49" s="674"/>
      <c r="P49" s="674"/>
      <c r="Q49" s="674"/>
      <c r="R49" s="674"/>
      <c r="S49" s="674"/>
      <c r="T49" s="674"/>
      <c r="U49" s="674"/>
    </row>
    <row r="50" spans="3:21">
      <c r="C50" s="674"/>
      <c r="D50" s="674"/>
      <c r="E50" s="674"/>
      <c r="F50" s="674"/>
      <c r="G50" s="674"/>
      <c r="H50" s="674"/>
      <c r="I50" s="674"/>
      <c r="J50" s="674"/>
      <c r="K50" s="674"/>
      <c r="L50" s="674"/>
      <c r="M50" s="674"/>
      <c r="N50" s="674"/>
      <c r="O50" s="674"/>
      <c r="P50" s="674"/>
      <c r="Q50" s="674"/>
      <c r="R50" s="674"/>
      <c r="S50" s="674"/>
      <c r="T50" s="674"/>
      <c r="U50" s="674"/>
    </row>
    <row r="51" spans="3:21">
      <c r="C51" s="674"/>
      <c r="D51" s="674"/>
      <c r="E51" s="674"/>
      <c r="F51" s="674"/>
      <c r="G51" s="674"/>
      <c r="H51" s="674"/>
      <c r="I51" s="674"/>
      <c r="J51" s="674"/>
      <c r="K51" s="674"/>
      <c r="L51" s="674"/>
      <c r="M51" s="674"/>
      <c r="N51" s="674"/>
      <c r="O51" s="674"/>
      <c r="P51" s="674"/>
      <c r="Q51" s="674"/>
      <c r="R51" s="674"/>
      <c r="S51" s="674"/>
      <c r="T51" s="674"/>
      <c r="U51" s="674"/>
    </row>
    <row r="52" spans="3:21">
      <c r="C52" s="674"/>
      <c r="D52" s="674"/>
      <c r="E52" s="674"/>
      <c r="F52" s="674"/>
      <c r="G52" s="674"/>
      <c r="H52" s="674"/>
      <c r="I52" s="674"/>
      <c r="J52" s="674"/>
      <c r="K52" s="674"/>
      <c r="L52" s="674"/>
      <c r="M52" s="674"/>
      <c r="N52" s="674"/>
      <c r="O52" s="674"/>
      <c r="P52" s="674"/>
      <c r="Q52" s="674"/>
      <c r="R52" s="674"/>
      <c r="S52" s="674"/>
      <c r="T52" s="674"/>
      <c r="U52" s="674"/>
    </row>
    <row r="53" spans="3:21">
      <c r="C53" s="674"/>
      <c r="D53" s="674"/>
      <c r="E53" s="674"/>
      <c r="F53" s="674"/>
      <c r="G53" s="674"/>
      <c r="H53" s="674"/>
      <c r="I53" s="674"/>
      <c r="J53" s="674"/>
      <c r="K53" s="674"/>
      <c r="L53" s="674"/>
      <c r="M53" s="674"/>
      <c r="N53" s="674"/>
      <c r="O53" s="674"/>
      <c r="P53" s="674"/>
      <c r="Q53" s="674"/>
      <c r="R53" s="674"/>
      <c r="S53" s="674"/>
      <c r="T53" s="674"/>
      <c r="U53" s="674"/>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zoomScale="85" zoomScaleNormal="85" workbookViewId="0">
      <selection activeCell="C8" sqref="C8:T22"/>
    </sheetView>
  </sheetViews>
  <sheetFormatPr defaultColWidth="9.140625" defaultRowHeight="12.75"/>
  <cols>
    <col min="1" max="1" width="11.85546875" style="465" bestFit="1" customWidth="1"/>
    <col min="2" max="2" width="83.140625" style="465" customWidth="1"/>
    <col min="3" max="3" width="20.5703125" style="465" bestFit="1" customWidth="1"/>
    <col min="4" max="4" width="14.5703125" style="465" bestFit="1" customWidth="1"/>
    <col min="5" max="5" width="17.140625" style="465" customWidth="1"/>
    <col min="6" max="6" width="22.42578125" style="465" customWidth="1"/>
    <col min="7" max="7" width="13.140625" style="465" bestFit="1" customWidth="1"/>
    <col min="8" max="8" width="17.140625" style="465" customWidth="1"/>
    <col min="9" max="11" width="22.42578125" style="465" customWidth="1"/>
    <col min="12" max="12" width="12.42578125" style="465" bestFit="1" customWidth="1"/>
    <col min="13" max="14" width="22.42578125" style="465" customWidth="1"/>
    <col min="15" max="15" width="23.42578125" style="465" bestFit="1" customWidth="1"/>
    <col min="16" max="16" width="21.5703125" style="465" bestFit="1" customWidth="1"/>
    <col min="17" max="19" width="19" style="465" bestFit="1" customWidth="1"/>
    <col min="20" max="20" width="15.42578125" style="465" customWidth="1"/>
    <col min="21" max="21" width="20" style="465" customWidth="1"/>
    <col min="22" max="16384" width="9.140625" style="465"/>
  </cols>
  <sheetData>
    <row r="1" spans="1:21" s="721" customFormat="1" ht="13.5">
      <c r="A1" s="720" t="s">
        <v>188</v>
      </c>
      <c r="B1" s="710" t="str">
        <f>Info!C2</f>
        <v>სს თიბისი ბანკი</v>
      </c>
    </row>
    <row r="2" spans="1:21" s="721" customFormat="1">
      <c r="A2" s="720" t="s">
        <v>189</v>
      </c>
      <c r="B2" s="709">
        <f>'1. key ratios'!B2</f>
        <v>44926</v>
      </c>
    </row>
    <row r="3" spans="1:21">
      <c r="A3" s="467" t="s">
        <v>781</v>
      </c>
      <c r="C3" s="468"/>
    </row>
    <row r="4" spans="1:21">
      <c r="A4" s="467"/>
      <c r="B4" s="468"/>
      <c r="C4" s="468"/>
    </row>
    <row r="5" spans="1:21" s="487" customFormat="1" ht="13.5" customHeight="1">
      <c r="A5" s="855" t="s">
        <v>782</v>
      </c>
      <c r="B5" s="856"/>
      <c r="C5" s="861" t="s">
        <v>783</v>
      </c>
      <c r="D5" s="862"/>
      <c r="E5" s="862"/>
      <c r="F5" s="862"/>
      <c r="G5" s="862"/>
      <c r="H5" s="862"/>
      <c r="I5" s="862"/>
      <c r="J5" s="862"/>
      <c r="K5" s="862"/>
      <c r="L5" s="862"/>
      <c r="M5" s="862"/>
      <c r="N5" s="862"/>
      <c r="O5" s="862"/>
      <c r="P5" s="862"/>
      <c r="Q5" s="862"/>
      <c r="R5" s="862"/>
      <c r="S5" s="862"/>
      <c r="T5" s="863"/>
      <c r="U5" s="584"/>
    </row>
    <row r="6" spans="1:21" s="487" customFormat="1">
      <c r="A6" s="857"/>
      <c r="B6" s="858"/>
      <c r="C6" s="841" t="s">
        <v>68</v>
      </c>
      <c r="D6" s="861" t="s">
        <v>784</v>
      </c>
      <c r="E6" s="862"/>
      <c r="F6" s="863"/>
      <c r="G6" s="861" t="s">
        <v>785</v>
      </c>
      <c r="H6" s="862"/>
      <c r="I6" s="862"/>
      <c r="J6" s="862"/>
      <c r="K6" s="863"/>
      <c r="L6" s="864" t="s">
        <v>786</v>
      </c>
      <c r="M6" s="865"/>
      <c r="N6" s="865"/>
      <c r="O6" s="865"/>
      <c r="P6" s="865"/>
      <c r="Q6" s="865"/>
      <c r="R6" s="865"/>
      <c r="S6" s="865"/>
      <c r="T6" s="866"/>
      <c r="U6" s="579"/>
    </row>
    <row r="7" spans="1:21" s="487" customFormat="1" ht="25.5">
      <c r="A7" s="859"/>
      <c r="B7" s="860"/>
      <c r="C7" s="841"/>
      <c r="E7" s="527" t="s">
        <v>760</v>
      </c>
      <c r="F7" s="583" t="s">
        <v>761</v>
      </c>
      <c r="H7" s="527" t="s">
        <v>760</v>
      </c>
      <c r="I7" s="583" t="s">
        <v>787</v>
      </c>
      <c r="J7" s="583" t="s">
        <v>762</v>
      </c>
      <c r="K7" s="583" t="s">
        <v>763</v>
      </c>
      <c r="L7" s="585"/>
      <c r="M7" s="527" t="s">
        <v>764</v>
      </c>
      <c r="N7" s="583" t="s">
        <v>762</v>
      </c>
      <c r="O7" s="583" t="s">
        <v>765</v>
      </c>
      <c r="P7" s="583" t="s">
        <v>766</v>
      </c>
      <c r="Q7" s="583" t="s">
        <v>767</v>
      </c>
      <c r="R7" s="583" t="s">
        <v>768</v>
      </c>
      <c r="S7" s="583" t="s">
        <v>769</v>
      </c>
      <c r="T7" s="586" t="s">
        <v>770</v>
      </c>
      <c r="U7" s="584"/>
    </row>
    <row r="8" spans="1:21">
      <c r="A8" s="514">
        <v>1</v>
      </c>
      <c r="B8" s="504" t="s">
        <v>772</v>
      </c>
      <c r="C8" s="679">
        <v>17834148835.822536</v>
      </c>
      <c r="D8" s="672">
        <v>16667556672.8526</v>
      </c>
      <c r="E8" s="672">
        <v>102504422.50933599</v>
      </c>
      <c r="F8" s="672">
        <v>455842.12</v>
      </c>
      <c r="G8" s="672">
        <v>630880930.57805598</v>
      </c>
      <c r="H8" s="672">
        <v>37806804.59708</v>
      </c>
      <c r="I8" s="672">
        <v>31713477.133099999</v>
      </c>
      <c r="J8" s="672">
        <v>24015589.861028001</v>
      </c>
      <c r="K8" s="672">
        <v>1025.3499999999999</v>
      </c>
      <c r="L8" s="672">
        <v>535711232.39187199</v>
      </c>
      <c r="M8" s="672">
        <v>69607684.007471994</v>
      </c>
      <c r="N8" s="672">
        <v>66260301.301639996</v>
      </c>
      <c r="O8" s="672">
        <v>84040496.708892003</v>
      </c>
      <c r="P8" s="672">
        <v>36607007.619084001</v>
      </c>
      <c r="Q8" s="672">
        <v>47990434.246515997</v>
      </c>
      <c r="R8" s="672">
        <v>29755711.571596</v>
      </c>
      <c r="S8" s="672">
        <v>59360.343540000002</v>
      </c>
      <c r="T8" s="672">
        <v>26215.02016</v>
      </c>
      <c r="U8" s="489"/>
    </row>
    <row r="9" spans="1:21">
      <c r="A9" s="513">
        <v>1.1000000000000001</v>
      </c>
      <c r="B9" s="513" t="s">
        <v>788</v>
      </c>
      <c r="C9" s="677">
        <v>15246844921.7411</v>
      </c>
      <c r="D9" s="672">
        <v>14251343050.4296</v>
      </c>
      <c r="E9" s="672">
        <v>66409422.0546</v>
      </c>
      <c r="F9" s="672">
        <v>431030.68</v>
      </c>
      <c r="G9" s="672">
        <v>591288572.44251204</v>
      </c>
      <c r="H9" s="672">
        <v>31785703.137079999</v>
      </c>
      <c r="I9" s="672">
        <v>15479084.143100001</v>
      </c>
      <c r="J9" s="672">
        <v>22636899.396628</v>
      </c>
      <c r="K9" s="672">
        <v>0</v>
      </c>
      <c r="L9" s="672">
        <v>404213298.86900002</v>
      </c>
      <c r="M9" s="672">
        <v>60881067.144552</v>
      </c>
      <c r="N9" s="672">
        <v>39560589.465999998</v>
      </c>
      <c r="O9" s="672">
        <v>28837786.243852001</v>
      </c>
      <c r="P9" s="672">
        <v>33556035.059143998</v>
      </c>
      <c r="Q9" s="672">
        <v>41746952.806695998</v>
      </c>
      <c r="R9" s="672">
        <v>29373608.014796</v>
      </c>
      <c r="S9" s="672">
        <v>24926.760600000001</v>
      </c>
      <c r="T9" s="672">
        <v>26113.695159999999</v>
      </c>
      <c r="U9" s="489"/>
    </row>
    <row r="10" spans="1:21">
      <c r="A10" s="515" t="s">
        <v>251</v>
      </c>
      <c r="B10" s="515" t="s">
        <v>789</v>
      </c>
      <c r="C10" s="680">
        <v>13684941814.955788</v>
      </c>
      <c r="D10" s="672">
        <v>12728941923.445124</v>
      </c>
      <c r="E10" s="672">
        <v>61026473.821439996</v>
      </c>
      <c r="F10" s="672">
        <v>110192.25</v>
      </c>
      <c r="G10" s="672">
        <v>579285228.03506804</v>
      </c>
      <c r="H10" s="672">
        <v>30820846.947080001</v>
      </c>
      <c r="I10" s="672">
        <v>14237943.948675999</v>
      </c>
      <c r="J10" s="672">
        <v>21613596.567288</v>
      </c>
      <c r="K10" s="672">
        <v>0</v>
      </c>
      <c r="L10" s="672">
        <v>376714663.47559601</v>
      </c>
      <c r="M10" s="672">
        <v>59366470.959912002</v>
      </c>
      <c r="N10" s="672">
        <v>38097394.545999996</v>
      </c>
      <c r="O10" s="672">
        <v>26547031.64866</v>
      </c>
      <c r="P10" s="672">
        <v>32083273.994688001</v>
      </c>
      <c r="Q10" s="672">
        <v>33331647.681556001</v>
      </c>
      <c r="R10" s="672">
        <v>26714422.356816001</v>
      </c>
      <c r="S10" s="672">
        <v>10289.64832</v>
      </c>
      <c r="T10" s="672">
        <v>0</v>
      </c>
      <c r="U10" s="489"/>
    </row>
    <row r="11" spans="1:21">
      <c r="A11" s="516" t="s">
        <v>790</v>
      </c>
      <c r="B11" s="517" t="s">
        <v>791</v>
      </c>
      <c r="C11" s="681">
        <v>1265418.6354</v>
      </c>
      <c r="D11" s="672">
        <v>1262726.9154000001</v>
      </c>
      <c r="E11" s="672">
        <v>0</v>
      </c>
      <c r="F11" s="672">
        <v>0</v>
      </c>
      <c r="G11" s="672">
        <v>0</v>
      </c>
      <c r="H11" s="672">
        <v>0</v>
      </c>
      <c r="I11" s="672">
        <v>0</v>
      </c>
      <c r="J11" s="672">
        <v>0</v>
      </c>
      <c r="K11" s="672">
        <v>0</v>
      </c>
      <c r="L11" s="672">
        <v>2691.72</v>
      </c>
      <c r="M11" s="672">
        <v>2691.72</v>
      </c>
      <c r="N11" s="672">
        <v>0</v>
      </c>
      <c r="O11" s="672">
        <v>0</v>
      </c>
      <c r="P11" s="672">
        <v>0</v>
      </c>
      <c r="Q11" s="672">
        <v>0</v>
      </c>
      <c r="R11" s="672">
        <v>0</v>
      </c>
      <c r="S11" s="672">
        <v>0</v>
      </c>
      <c r="T11" s="672">
        <v>0</v>
      </c>
      <c r="U11" s="489"/>
    </row>
    <row r="12" spans="1:21">
      <c r="A12" s="516" t="s">
        <v>792</v>
      </c>
      <c r="B12" s="517" t="s">
        <v>793</v>
      </c>
      <c r="C12" s="681">
        <v>144600</v>
      </c>
      <c r="D12" s="672">
        <v>144600</v>
      </c>
      <c r="E12" s="672">
        <v>0</v>
      </c>
      <c r="F12" s="672">
        <v>0</v>
      </c>
      <c r="G12" s="672">
        <v>0</v>
      </c>
      <c r="H12" s="672">
        <v>0</v>
      </c>
      <c r="I12" s="672">
        <v>0</v>
      </c>
      <c r="J12" s="672">
        <v>0</v>
      </c>
      <c r="K12" s="672">
        <v>0</v>
      </c>
      <c r="L12" s="672">
        <v>0</v>
      </c>
      <c r="M12" s="672">
        <v>0</v>
      </c>
      <c r="N12" s="672">
        <v>0</v>
      </c>
      <c r="O12" s="672">
        <v>0</v>
      </c>
      <c r="P12" s="672">
        <v>0</v>
      </c>
      <c r="Q12" s="672">
        <v>0</v>
      </c>
      <c r="R12" s="672">
        <v>0</v>
      </c>
      <c r="S12" s="672">
        <v>0</v>
      </c>
      <c r="T12" s="672">
        <v>0</v>
      </c>
      <c r="U12" s="489"/>
    </row>
    <row r="13" spans="1:21">
      <c r="A13" s="516" t="s">
        <v>794</v>
      </c>
      <c r="B13" s="517" t="s">
        <v>795</v>
      </c>
      <c r="C13" s="681">
        <v>0</v>
      </c>
      <c r="D13" s="672">
        <v>0</v>
      </c>
      <c r="E13" s="672">
        <v>0</v>
      </c>
      <c r="F13" s="672">
        <v>0</v>
      </c>
      <c r="G13" s="672">
        <v>0</v>
      </c>
      <c r="H13" s="672">
        <v>0</v>
      </c>
      <c r="I13" s="672">
        <v>0</v>
      </c>
      <c r="J13" s="672">
        <v>0</v>
      </c>
      <c r="K13" s="672">
        <v>0</v>
      </c>
      <c r="L13" s="672">
        <v>0</v>
      </c>
      <c r="M13" s="672">
        <v>0</v>
      </c>
      <c r="N13" s="672">
        <v>0</v>
      </c>
      <c r="O13" s="672">
        <v>0</v>
      </c>
      <c r="P13" s="672">
        <v>0</v>
      </c>
      <c r="Q13" s="672">
        <v>0</v>
      </c>
      <c r="R13" s="672">
        <v>0</v>
      </c>
      <c r="S13" s="672">
        <v>0</v>
      </c>
      <c r="T13" s="672">
        <v>0</v>
      </c>
      <c r="U13" s="489"/>
    </row>
    <row r="14" spans="1:21">
      <c r="A14" s="516" t="s">
        <v>796</v>
      </c>
      <c r="B14" s="517" t="s">
        <v>797</v>
      </c>
      <c r="C14" s="681">
        <v>3719554848.9283838</v>
      </c>
      <c r="D14" s="672">
        <v>3565208191.6377797</v>
      </c>
      <c r="E14" s="672">
        <v>19013083.92636</v>
      </c>
      <c r="F14" s="672">
        <v>0</v>
      </c>
      <c r="G14" s="672">
        <v>55976589.488311999</v>
      </c>
      <c r="H14" s="672">
        <v>12684154.082412001</v>
      </c>
      <c r="I14" s="672">
        <v>5983020.0382399997</v>
      </c>
      <c r="J14" s="672">
        <v>9687439.1941119991</v>
      </c>
      <c r="K14" s="672">
        <v>0</v>
      </c>
      <c r="L14" s="672">
        <v>98370067.802292004</v>
      </c>
      <c r="M14" s="672">
        <v>20289739.20958</v>
      </c>
      <c r="N14" s="672">
        <v>14027147.74848</v>
      </c>
      <c r="O14" s="672">
        <v>4916051.3034680001</v>
      </c>
      <c r="P14" s="672">
        <v>3793925.186032</v>
      </c>
      <c r="Q14" s="672">
        <v>2479546.5493680001</v>
      </c>
      <c r="R14" s="672">
        <v>1562888.185028</v>
      </c>
      <c r="S14" s="672">
        <v>0</v>
      </c>
      <c r="T14" s="672">
        <v>0</v>
      </c>
      <c r="U14" s="489"/>
    </row>
    <row r="15" spans="1:21">
      <c r="A15" s="518">
        <v>1.2</v>
      </c>
      <c r="B15" s="519" t="s">
        <v>798</v>
      </c>
      <c r="C15" s="682">
        <v>503720741.11200505</v>
      </c>
      <c r="D15" s="672">
        <v>277626861.00859267</v>
      </c>
      <c r="E15" s="672">
        <v>1328188.4410920001</v>
      </c>
      <c r="F15" s="672">
        <v>8620.6136000000006</v>
      </c>
      <c r="G15" s="672">
        <v>59128857.244251199</v>
      </c>
      <c r="H15" s="672">
        <v>3178570.3137079999</v>
      </c>
      <c r="I15" s="672">
        <v>1547908.4143099999</v>
      </c>
      <c r="J15" s="672">
        <v>2263689.9396628002</v>
      </c>
      <c r="K15" s="672">
        <v>0</v>
      </c>
      <c r="L15" s="672">
        <v>166965022.8591612</v>
      </c>
      <c r="M15" s="672">
        <v>24558002.032618798</v>
      </c>
      <c r="N15" s="672">
        <v>15913307.894390799</v>
      </c>
      <c r="O15" s="672">
        <v>9752230.3069064002</v>
      </c>
      <c r="P15" s="672">
        <v>20145617.793531202</v>
      </c>
      <c r="Q15" s="672">
        <v>23576207.166949999</v>
      </c>
      <c r="R15" s="672">
        <v>14661399.092596799</v>
      </c>
      <c r="S15" s="672">
        <v>17724.006775999998</v>
      </c>
      <c r="T15" s="672">
        <v>26113.695159999999</v>
      </c>
      <c r="U15" s="489"/>
    </row>
    <row r="16" spans="1:21">
      <c r="A16" s="520">
        <v>1.3</v>
      </c>
      <c r="B16" s="519" t="s">
        <v>799</v>
      </c>
      <c r="C16" s="683">
        <v>0</v>
      </c>
      <c r="D16" s="683">
        <v>0</v>
      </c>
      <c r="E16" s="683">
        <v>0</v>
      </c>
      <c r="F16" s="683">
        <v>0</v>
      </c>
      <c r="G16" s="683">
        <v>0</v>
      </c>
      <c r="H16" s="683">
        <v>0</v>
      </c>
      <c r="I16" s="683">
        <v>0</v>
      </c>
      <c r="J16" s="683">
        <v>0</v>
      </c>
      <c r="K16" s="683">
        <v>0</v>
      </c>
      <c r="L16" s="683">
        <v>0</v>
      </c>
      <c r="M16" s="683">
        <v>0</v>
      </c>
      <c r="N16" s="683">
        <v>0</v>
      </c>
      <c r="O16" s="683">
        <v>0</v>
      </c>
      <c r="P16" s="683">
        <v>0</v>
      </c>
      <c r="Q16" s="683">
        <v>0</v>
      </c>
      <c r="R16" s="683">
        <v>0</v>
      </c>
      <c r="S16" s="683">
        <v>0</v>
      </c>
      <c r="T16" s="683">
        <v>0</v>
      </c>
      <c r="U16" s="489"/>
    </row>
    <row r="17" spans="1:21" s="487" customFormat="1" ht="25.5">
      <c r="A17" s="521" t="s">
        <v>800</v>
      </c>
      <c r="B17" s="522" t="s">
        <v>801</v>
      </c>
      <c r="C17" s="684">
        <v>13768435865.93042</v>
      </c>
      <c r="D17" s="675">
        <v>12869758400.664585</v>
      </c>
      <c r="E17" s="675">
        <v>62960508.319491997</v>
      </c>
      <c r="F17" s="675">
        <v>126381.232624</v>
      </c>
      <c r="G17" s="675">
        <v>525487336.882622</v>
      </c>
      <c r="H17" s="675">
        <v>30503951.562959999</v>
      </c>
      <c r="I17" s="675">
        <v>14728429.1314</v>
      </c>
      <c r="J17" s="675">
        <v>21983823.485119</v>
      </c>
      <c r="K17" s="675">
        <v>0</v>
      </c>
      <c r="L17" s="675">
        <v>373190128.38321197</v>
      </c>
      <c r="M17" s="675">
        <v>58997263.687798001</v>
      </c>
      <c r="N17" s="675">
        <v>37152151.772579998</v>
      </c>
      <c r="O17" s="675">
        <v>26835734.215826999</v>
      </c>
      <c r="P17" s="675">
        <v>32420804.528657999</v>
      </c>
      <c r="Q17" s="675">
        <v>37320802.593097001</v>
      </c>
      <c r="R17" s="675">
        <v>26633345.574576002</v>
      </c>
      <c r="S17" s="675">
        <v>24926.760600000001</v>
      </c>
      <c r="T17" s="675">
        <v>26113.695159999999</v>
      </c>
      <c r="U17" s="493"/>
    </row>
    <row r="18" spans="1:21" s="487" customFormat="1" ht="25.5">
      <c r="A18" s="523" t="s">
        <v>802</v>
      </c>
      <c r="B18" s="523" t="s">
        <v>803</v>
      </c>
      <c r="C18" s="685">
        <v>13066474613.762762</v>
      </c>
      <c r="D18" s="675">
        <v>12182307907.439703</v>
      </c>
      <c r="E18" s="675">
        <v>60248629.144351996</v>
      </c>
      <c r="F18" s="675">
        <v>110192.25</v>
      </c>
      <c r="G18" s="675">
        <v>520541911.04545802</v>
      </c>
      <c r="H18" s="675">
        <v>30388776.24938</v>
      </c>
      <c r="I18" s="675">
        <v>14043410.816976</v>
      </c>
      <c r="J18" s="675">
        <v>21442489.155779</v>
      </c>
      <c r="K18" s="675">
        <v>0</v>
      </c>
      <c r="L18" s="675">
        <v>363624795.27759999</v>
      </c>
      <c r="M18" s="675">
        <v>58916819.597797997</v>
      </c>
      <c r="N18" s="675">
        <v>36799720.242579997</v>
      </c>
      <c r="O18" s="675">
        <v>25998964.865975</v>
      </c>
      <c r="P18" s="675">
        <v>31365556.952757999</v>
      </c>
      <c r="Q18" s="675">
        <v>30595070.255357001</v>
      </c>
      <c r="R18" s="675">
        <v>26518918.161095999</v>
      </c>
      <c r="S18" s="675">
        <v>10289.64832</v>
      </c>
      <c r="T18" s="675">
        <v>0</v>
      </c>
      <c r="U18" s="493"/>
    </row>
    <row r="19" spans="1:21" s="487" customFormat="1">
      <c r="A19" s="521" t="s">
        <v>804</v>
      </c>
      <c r="B19" s="524" t="s">
        <v>805</v>
      </c>
      <c r="C19" s="686">
        <v>21064375253.22308</v>
      </c>
      <c r="D19" s="675">
        <v>19821428205.723808</v>
      </c>
      <c r="E19" s="675">
        <v>76498543.841091007</v>
      </c>
      <c r="F19" s="675">
        <v>98262.411999999997</v>
      </c>
      <c r="G19" s="675">
        <v>708436244.78318596</v>
      </c>
      <c r="H19" s="675">
        <v>35491507.731099002</v>
      </c>
      <c r="I19" s="675">
        <v>20756789.588011999</v>
      </c>
      <c r="J19" s="675">
        <v>19454354.485963002</v>
      </c>
      <c r="K19" s="675">
        <v>0</v>
      </c>
      <c r="L19" s="675">
        <v>534046714.35148501</v>
      </c>
      <c r="M19" s="675">
        <v>88494134.037230998</v>
      </c>
      <c r="N19" s="675">
        <v>60562025.726609997</v>
      </c>
      <c r="O19" s="675">
        <v>40412890.843814999</v>
      </c>
      <c r="P19" s="675">
        <v>35594452.027262002</v>
      </c>
      <c r="Q19" s="675">
        <v>41335234.536403999</v>
      </c>
      <c r="R19" s="675">
        <v>39750070.413712002</v>
      </c>
      <c r="S19" s="675">
        <v>824416.753303</v>
      </c>
      <c r="T19" s="675">
        <v>313.08073999999999</v>
      </c>
      <c r="U19" s="493"/>
    </row>
    <row r="20" spans="1:21" s="487" customFormat="1">
      <c r="A20" s="523" t="s">
        <v>806</v>
      </c>
      <c r="B20" s="523" t="s">
        <v>807</v>
      </c>
      <c r="C20" s="685">
        <v>20537259135.706558</v>
      </c>
      <c r="D20" s="675">
        <v>19299006898.026794</v>
      </c>
      <c r="E20" s="675">
        <v>75967480.497371003</v>
      </c>
      <c r="F20" s="675">
        <v>98040.081999999995</v>
      </c>
      <c r="G20" s="675">
        <v>707449536.27482498</v>
      </c>
      <c r="H20" s="675">
        <v>35269775.631099001</v>
      </c>
      <c r="I20" s="675">
        <v>20531826.796069</v>
      </c>
      <c r="J20" s="675">
        <v>19258073.605303999</v>
      </c>
      <c r="K20" s="675">
        <v>0</v>
      </c>
      <c r="L20" s="675">
        <v>530802701.40493798</v>
      </c>
      <c r="M20" s="675">
        <v>88435144.951231003</v>
      </c>
      <c r="N20" s="675">
        <v>59964053.410949998</v>
      </c>
      <c r="O20" s="675">
        <v>39890330.268348001</v>
      </c>
      <c r="P20" s="675">
        <v>34262465.237722002</v>
      </c>
      <c r="Q20" s="675">
        <v>41328969.196404003</v>
      </c>
      <c r="R20" s="675">
        <v>39538018.019592002</v>
      </c>
      <c r="S20" s="675">
        <v>823847.68508299999</v>
      </c>
      <c r="T20" s="675">
        <v>0</v>
      </c>
      <c r="U20" s="493"/>
    </row>
    <row r="21" spans="1:21" s="487" customFormat="1">
      <c r="A21" s="525">
        <v>1.4</v>
      </c>
      <c r="B21" s="566" t="s">
        <v>940</v>
      </c>
      <c r="C21" s="687">
        <v>291364520.491009</v>
      </c>
      <c r="D21" s="675">
        <v>290045622.67517197</v>
      </c>
      <c r="E21" s="675">
        <v>2227938.386531</v>
      </c>
      <c r="F21" s="675">
        <v>0</v>
      </c>
      <c r="G21" s="675">
        <v>425583.92599999998</v>
      </c>
      <c r="H21" s="675">
        <v>78738.982000000004</v>
      </c>
      <c r="I21" s="675">
        <v>0</v>
      </c>
      <c r="J21" s="675">
        <v>0</v>
      </c>
      <c r="K21" s="675">
        <v>0</v>
      </c>
      <c r="L21" s="675">
        <v>893313.88983700005</v>
      </c>
      <c r="M21" s="675">
        <v>118032.18</v>
      </c>
      <c r="N21" s="675">
        <v>0</v>
      </c>
      <c r="O21" s="675">
        <v>0</v>
      </c>
      <c r="P21" s="675">
        <v>775281.709837</v>
      </c>
      <c r="Q21" s="675">
        <v>0</v>
      </c>
      <c r="R21" s="675">
        <v>0</v>
      </c>
      <c r="S21" s="675">
        <v>0</v>
      </c>
      <c r="T21" s="675">
        <v>0</v>
      </c>
      <c r="U21" s="493"/>
    </row>
    <row r="22" spans="1:21" s="487" customFormat="1">
      <c r="A22" s="525">
        <v>1.5</v>
      </c>
      <c r="B22" s="566" t="s">
        <v>941</v>
      </c>
      <c r="C22" s="687">
        <v>28946244.131455999</v>
      </c>
      <c r="D22" s="675">
        <v>28946244.131455999</v>
      </c>
      <c r="E22" s="675">
        <v>0</v>
      </c>
      <c r="F22" s="675">
        <v>0</v>
      </c>
      <c r="G22" s="675">
        <v>0</v>
      </c>
      <c r="H22" s="675">
        <v>0</v>
      </c>
      <c r="I22" s="675">
        <v>0</v>
      </c>
      <c r="J22" s="675">
        <v>0</v>
      </c>
      <c r="K22" s="675">
        <v>0</v>
      </c>
      <c r="L22" s="675">
        <v>0</v>
      </c>
      <c r="M22" s="675">
        <v>0</v>
      </c>
      <c r="N22" s="675">
        <v>0</v>
      </c>
      <c r="O22" s="675">
        <v>0</v>
      </c>
      <c r="P22" s="675">
        <v>0</v>
      </c>
      <c r="Q22" s="675">
        <v>0</v>
      </c>
      <c r="R22" s="675">
        <v>0</v>
      </c>
      <c r="S22" s="675">
        <v>0</v>
      </c>
      <c r="T22" s="675">
        <v>0</v>
      </c>
      <c r="U22" s="493"/>
    </row>
    <row r="29" spans="1:21">
      <c r="C29" s="674"/>
      <c r="D29" s="674"/>
      <c r="E29" s="674"/>
      <c r="F29" s="674"/>
      <c r="G29" s="674"/>
      <c r="H29" s="674"/>
      <c r="I29" s="674"/>
      <c r="J29" s="674"/>
      <c r="K29" s="674"/>
      <c r="L29" s="674"/>
      <c r="M29" s="674"/>
      <c r="N29" s="674"/>
      <c r="O29" s="674"/>
      <c r="P29" s="674"/>
      <c r="Q29" s="674"/>
      <c r="R29" s="674"/>
      <c r="S29" s="674"/>
      <c r="T29" s="674"/>
    </row>
    <row r="30" spans="1:21">
      <c r="C30" s="674"/>
      <c r="D30" s="674"/>
      <c r="E30" s="674"/>
      <c r="F30" s="674"/>
      <c r="G30" s="674"/>
      <c r="H30" s="674"/>
      <c r="I30" s="674"/>
      <c r="J30" s="674"/>
      <c r="K30" s="674"/>
      <c r="L30" s="674"/>
      <c r="M30" s="674"/>
      <c r="N30" s="674"/>
      <c r="O30" s="674"/>
      <c r="P30" s="674"/>
      <c r="Q30" s="674"/>
      <c r="R30" s="674"/>
      <c r="S30" s="674"/>
      <c r="T30" s="674"/>
    </row>
    <row r="31" spans="1:21">
      <c r="C31" s="674"/>
      <c r="D31" s="674"/>
      <c r="E31" s="674"/>
      <c r="F31" s="674"/>
      <c r="G31" s="674"/>
      <c r="H31" s="674"/>
      <c r="I31" s="674"/>
      <c r="J31" s="674"/>
      <c r="K31" s="674"/>
      <c r="L31" s="674"/>
      <c r="M31" s="674"/>
      <c r="N31" s="674"/>
      <c r="O31" s="674"/>
      <c r="P31" s="674"/>
      <c r="Q31" s="674"/>
      <c r="R31" s="674"/>
      <c r="S31" s="674"/>
      <c r="T31" s="674"/>
    </row>
    <row r="32" spans="1:21">
      <c r="C32" s="674"/>
      <c r="D32" s="674"/>
      <c r="E32" s="674"/>
      <c r="F32" s="674"/>
      <c r="G32" s="674"/>
      <c r="H32" s="674"/>
      <c r="I32" s="674"/>
      <c r="J32" s="674"/>
      <c r="K32" s="674"/>
      <c r="L32" s="674"/>
      <c r="M32" s="674"/>
      <c r="N32" s="674"/>
      <c r="O32" s="674"/>
      <c r="P32" s="674"/>
      <c r="Q32" s="674"/>
      <c r="R32" s="674"/>
      <c r="S32" s="674"/>
      <c r="T32" s="674"/>
    </row>
    <row r="33" spans="3:20">
      <c r="C33" s="674"/>
      <c r="D33" s="674"/>
      <c r="E33" s="674"/>
      <c r="F33" s="674"/>
      <c r="G33" s="674"/>
      <c r="H33" s="674"/>
      <c r="I33" s="674"/>
      <c r="J33" s="674"/>
      <c r="K33" s="674"/>
      <c r="L33" s="674"/>
      <c r="M33" s="674"/>
      <c r="N33" s="674"/>
      <c r="O33" s="674"/>
      <c r="P33" s="674"/>
      <c r="Q33" s="674"/>
      <c r="R33" s="674"/>
      <c r="S33" s="674"/>
      <c r="T33" s="674"/>
    </row>
    <row r="34" spans="3:20">
      <c r="C34" s="674"/>
      <c r="D34" s="674"/>
      <c r="E34" s="674"/>
      <c r="F34" s="674"/>
      <c r="G34" s="674"/>
      <c r="H34" s="674"/>
      <c r="I34" s="674"/>
      <c r="J34" s="674"/>
      <c r="K34" s="674"/>
      <c r="L34" s="674"/>
      <c r="M34" s="674"/>
      <c r="N34" s="674"/>
      <c r="O34" s="674"/>
      <c r="P34" s="674"/>
      <c r="Q34" s="674"/>
      <c r="R34" s="674"/>
      <c r="S34" s="674"/>
      <c r="T34" s="674"/>
    </row>
    <row r="35" spans="3:20">
      <c r="C35" s="674"/>
      <c r="D35" s="674"/>
      <c r="E35" s="674"/>
      <c r="F35" s="674"/>
      <c r="G35" s="674"/>
      <c r="H35" s="674"/>
      <c r="I35" s="674"/>
      <c r="J35" s="674"/>
      <c r="K35" s="674"/>
      <c r="L35" s="674"/>
      <c r="M35" s="674"/>
      <c r="N35" s="674"/>
      <c r="O35" s="674"/>
      <c r="P35" s="674"/>
      <c r="Q35" s="674"/>
      <c r="R35" s="674"/>
      <c r="S35" s="674"/>
      <c r="T35" s="674"/>
    </row>
    <row r="36" spans="3:20">
      <c r="C36" s="674"/>
      <c r="D36" s="674"/>
      <c r="E36" s="674"/>
      <c r="F36" s="674"/>
      <c r="G36" s="674"/>
      <c r="H36" s="674"/>
      <c r="I36" s="674"/>
      <c r="J36" s="674"/>
      <c r="K36" s="674"/>
      <c r="L36" s="674"/>
      <c r="M36" s="674"/>
      <c r="N36" s="674"/>
      <c r="O36" s="674"/>
      <c r="P36" s="674"/>
      <c r="Q36" s="674"/>
      <c r="R36" s="674"/>
      <c r="S36" s="674"/>
      <c r="T36" s="674"/>
    </row>
    <row r="37" spans="3:20">
      <c r="C37" s="674"/>
      <c r="D37" s="674"/>
      <c r="E37" s="674"/>
      <c r="F37" s="674"/>
      <c r="G37" s="674"/>
      <c r="H37" s="674"/>
      <c r="I37" s="674"/>
      <c r="J37" s="674"/>
      <c r="K37" s="674"/>
      <c r="L37" s="674"/>
      <c r="M37" s="674"/>
      <c r="N37" s="674"/>
      <c r="O37" s="674"/>
      <c r="P37" s="674"/>
      <c r="Q37" s="674"/>
      <c r="R37" s="674"/>
      <c r="S37" s="674"/>
      <c r="T37" s="674"/>
    </row>
    <row r="38" spans="3:20">
      <c r="C38" s="674"/>
      <c r="D38" s="674"/>
      <c r="E38" s="674"/>
      <c r="F38" s="674"/>
      <c r="G38" s="674"/>
      <c r="H38" s="674"/>
      <c r="I38" s="674"/>
      <c r="J38" s="674"/>
      <c r="K38" s="674"/>
      <c r="L38" s="674"/>
      <c r="M38" s="674"/>
      <c r="N38" s="674"/>
      <c r="O38" s="674"/>
      <c r="P38" s="674"/>
      <c r="Q38" s="674"/>
      <c r="R38" s="674"/>
      <c r="S38" s="674"/>
      <c r="T38" s="674"/>
    </row>
    <row r="39" spans="3:20">
      <c r="C39" s="674"/>
      <c r="D39" s="674"/>
      <c r="E39" s="674"/>
      <c r="F39" s="674"/>
      <c r="G39" s="674"/>
      <c r="H39" s="674"/>
      <c r="I39" s="674"/>
      <c r="J39" s="674"/>
      <c r="K39" s="674"/>
      <c r="L39" s="674"/>
      <c r="M39" s="674"/>
      <c r="N39" s="674"/>
      <c r="O39" s="674"/>
      <c r="P39" s="674"/>
      <c r="Q39" s="674"/>
      <c r="R39" s="674"/>
      <c r="S39" s="674"/>
      <c r="T39" s="674"/>
    </row>
    <row r="40" spans="3:20">
      <c r="C40" s="674"/>
      <c r="D40" s="674"/>
      <c r="E40" s="674"/>
      <c r="F40" s="674"/>
      <c r="G40" s="674"/>
      <c r="H40" s="674"/>
      <c r="I40" s="674"/>
      <c r="J40" s="674"/>
      <c r="K40" s="674"/>
      <c r="L40" s="674"/>
      <c r="M40" s="674"/>
      <c r="N40" s="674"/>
      <c r="O40" s="674"/>
      <c r="P40" s="674"/>
      <c r="Q40" s="674"/>
      <c r="R40" s="674"/>
      <c r="S40" s="674"/>
      <c r="T40" s="674"/>
    </row>
    <row r="41" spans="3:20">
      <c r="C41" s="674"/>
      <c r="D41" s="674"/>
      <c r="E41" s="674"/>
      <c r="F41" s="674"/>
      <c r="G41" s="674"/>
      <c r="H41" s="674"/>
      <c r="I41" s="674"/>
      <c r="J41" s="674"/>
      <c r="K41" s="674"/>
      <c r="L41" s="674"/>
      <c r="M41" s="674"/>
      <c r="N41" s="674"/>
      <c r="O41" s="674"/>
      <c r="P41" s="674"/>
      <c r="Q41" s="674"/>
      <c r="R41" s="674"/>
      <c r="S41" s="674"/>
      <c r="T41" s="674"/>
    </row>
    <row r="42" spans="3:20">
      <c r="C42" s="674"/>
      <c r="D42" s="674"/>
      <c r="E42" s="674"/>
      <c r="F42" s="674"/>
      <c r="G42" s="674"/>
      <c r="H42" s="674"/>
      <c r="I42" s="674"/>
      <c r="J42" s="674"/>
      <c r="K42" s="674"/>
      <c r="L42" s="674"/>
      <c r="M42" s="674"/>
      <c r="N42" s="674"/>
      <c r="O42" s="674"/>
      <c r="P42" s="674"/>
      <c r="Q42" s="674"/>
      <c r="R42" s="674"/>
      <c r="S42" s="674"/>
      <c r="T42" s="674"/>
    </row>
    <row r="43" spans="3:20">
      <c r="C43" s="674"/>
      <c r="D43" s="674"/>
      <c r="E43" s="674"/>
      <c r="F43" s="674"/>
      <c r="G43" s="674"/>
      <c r="H43" s="674"/>
      <c r="I43" s="674"/>
      <c r="J43" s="674"/>
      <c r="K43" s="674"/>
      <c r="L43" s="674"/>
      <c r="M43" s="674"/>
      <c r="N43" s="674"/>
      <c r="O43" s="674"/>
      <c r="P43" s="674"/>
      <c r="Q43" s="674"/>
      <c r="R43" s="674"/>
      <c r="S43" s="674"/>
      <c r="T43" s="674"/>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zoomScale="85" zoomScaleNormal="85" workbookViewId="0">
      <selection activeCell="C33" sqref="C33:N33"/>
    </sheetView>
  </sheetViews>
  <sheetFormatPr defaultColWidth="9.140625" defaultRowHeight="12.75"/>
  <cols>
    <col min="1" max="1" width="11.85546875" style="465" bestFit="1" customWidth="1"/>
    <col min="2" max="2" width="93.42578125" style="465" customWidth="1"/>
    <col min="3" max="3" width="17" style="465" bestFit="1" customWidth="1"/>
    <col min="4" max="4" width="13.85546875" style="465" bestFit="1" customWidth="1"/>
    <col min="5" max="5" width="13.5703125" style="465" bestFit="1" customWidth="1"/>
    <col min="6" max="6" width="16.140625" style="530" bestFit="1" customWidth="1"/>
    <col min="7" max="7" width="10.85546875" style="530" bestFit="1" customWidth="1"/>
    <col min="8" max="8" width="11.42578125" style="465" bestFit="1" customWidth="1"/>
    <col min="9" max="9" width="11.85546875" style="465" bestFit="1" customWidth="1"/>
    <col min="10" max="10" width="13.42578125" style="530" bestFit="1" customWidth="1"/>
    <col min="11" max="11" width="12.42578125" style="530" bestFit="1" customWidth="1"/>
    <col min="12" max="12" width="16.140625" style="530" bestFit="1" customWidth="1"/>
    <col min="13" max="13" width="10.85546875" style="530" bestFit="1" customWidth="1"/>
    <col min="14" max="14" width="11.42578125" style="530" bestFit="1" customWidth="1"/>
    <col min="15" max="15" width="19" style="465" bestFit="1" customWidth="1"/>
    <col min="16" max="16384" width="9.140625" style="465"/>
  </cols>
  <sheetData>
    <row r="1" spans="1:15" s="721" customFormat="1" ht="13.5">
      <c r="A1" s="720" t="s">
        <v>188</v>
      </c>
      <c r="B1" s="710" t="str">
        <f>Info!C2</f>
        <v>სს თიბისი ბანკი</v>
      </c>
    </row>
    <row r="2" spans="1:15" s="721" customFormat="1">
      <c r="A2" s="720" t="s">
        <v>189</v>
      </c>
      <c r="B2" s="709">
        <f>'1. key ratios'!B2</f>
        <v>44926</v>
      </c>
    </row>
    <row r="3" spans="1:15">
      <c r="A3" s="467" t="s">
        <v>810</v>
      </c>
      <c r="F3" s="465"/>
      <c r="G3" s="465"/>
      <c r="J3" s="465"/>
      <c r="K3" s="465"/>
      <c r="L3" s="465"/>
      <c r="M3" s="465"/>
      <c r="N3" s="465"/>
    </row>
    <row r="4" spans="1:15">
      <c r="F4" s="465"/>
      <c r="G4" s="465"/>
      <c r="J4" s="465"/>
      <c r="K4" s="465"/>
      <c r="L4" s="465"/>
      <c r="M4" s="465"/>
      <c r="N4" s="465"/>
    </row>
    <row r="5" spans="1:15" ht="37.5" customHeight="1">
      <c r="A5" s="821" t="s">
        <v>811</v>
      </c>
      <c r="B5" s="822"/>
      <c r="C5" s="867" t="s">
        <v>812</v>
      </c>
      <c r="D5" s="868"/>
      <c r="E5" s="868"/>
      <c r="F5" s="868"/>
      <c r="G5" s="868"/>
      <c r="H5" s="869"/>
      <c r="I5" s="870" t="s">
        <v>813</v>
      </c>
      <c r="J5" s="871"/>
      <c r="K5" s="871"/>
      <c r="L5" s="871"/>
      <c r="M5" s="871"/>
      <c r="N5" s="872"/>
      <c r="O5" s="873" t="s">
        <v>683</v>
      </c>
    </row>
    <row r="6" spans="1:15" ht="39.6" customHeight="1">
      <c r="A6" s="825"/>
      <c r="B6" s="826"/>
      <c r="C6" s="526"/>
      <c r="D6" s="527" t="s">
        <v>814</v>
      </c>
      <c r="E6" s="527" t="s">
        <v>815</v>
      </c>
      <c r="F6" s="527" t="s">
        <v>816</v>
      </c>
      <c r="G6" s="527" t="s">
        <v>817</v>
      </c>
      <c r="H6" s="527" t="s">
        <v>818</v>
      </c>
      <c r="I6" s="528"/>
      <c r="J6" s="527" t="s">
        <v>814</v>
      </c>
      <c r="K6" s="527" t="s">
        <v>815</v>
      </c>
      <c r="L6" s="527" t="s">
        <v>816</v>
      </c>
      <c r="M6" s="527" t="s">
        <v>817</v>
      </c>
      <c r="N6" s="527" t="s">
        <v>818</v>
      </c>
      <c r="O6" s="874"/>
    </row>
    <row r="7" spans="1:15">
      <c r="A7" s="480">
        <v>1</v>
      </c>
      <c r="B7" s="488" t="s">
        <v>693</v>
      </c>
      <c r="C7" s="688">
        <v>240249665.56000003</v>
      </c>
      <c r="D7" s="672">
        <v>235593608.30000004</v>
      </c>
      <c r="E7" s="672">
        <v>1370321.05</v>
      </c>
      <c r="F7" s="689">
        <v>2033688.7600000005</v>
      </c>
      <c r="G7" s="689">
        <v>664096.03</v>
      </c>
      <c r="H7" s="672">
        <v>587951.41999999993</v>
      </c>
      <c r="I7" s="672">
        <v>6379011.0000000019</v>
      </c>
      <c r="J7" s="689">
        <v>4711872.7600000016</v>
      </c>
      <c r="K7" s="689">
        <v>137032.12</v>
      </c>
      <c r="L7" s="689">
        <v>610106.63000000012</v>
      </c>
      <c r="M7" s="689">
        <v>332048.07</v>
      </c>
      <c r="N7" s="689">
        <v>587951.41999999993</v>
      </c>
      <c r="O7" s="672">
        <v>0</v>
      </c>
    </row>
    <row r="8" spans="1:15">
      <c r="A8" s="480">
        <v>2</v>
      </c>
      <c r="B8" s="488" t="s">
        <v>694</v>
      </c>
      <c r="C8" s="688">
        <v>778274384.8299998</v>
      </c>
      <c r="D8" s="672">
        <v>765695190.17999971</v>
      </c>
      <c r="E8" s="672">
        <v>3916398.58</v>
      </c>
      <c r="F8" s="689">
        <v>5963005.6899999995</v>
      </c>
      <c r="G8" s="689">
        <v>1978065.31</v>
      </c>
      <c r="H8" s="672">
        <v>721725.07000000007</v>
      </c>
      <c r="I8" s="672">
        <v>11805205.93</v>
      </c>
      <c r="J8" s="689">
        <v>7913906.4599999981</v>
      </c>
      <c r="K8" s="689">
        <v>391639.90999999992</v>
      </c>
      <c r="L8" s="689">
        <v>1788901.7400000005</v>
      </c>
      <c r="M8" s="689">
        <v>989032.75</v>
      </c>
      <c r="N8" s="689">
        <v>721725.07000000007</v>
      </c>
      <c r="O8" s="672">
        <v>0</v>
      </c>
    </row>
    <row r="9" spans="1:15">
      <c r="A9" s="480">
        <v>3</v>
      </c>
      <c r="B9" s="488" t="s">
        <v>695</v>
      </c>
      <c r="C9" s="688">
        <v>126948875.13999999</v>
      </c>
      <c r="D9" s="672">
        <v>126033319.91</v>
      </c>
      <c r="E9" s="672">
        <v>36689.379999999997</v>
      </c>
      <c r="F9" s="690">
        <v>473240.79999999993</v>
      </c>
      <c r="G9" s="690">
        <v>23632.49</v>
      </c>
      <c r="H9" s="672">
        <v>381992.56</v>
      </c>
      <c r="I9" s="672">
        <v>3060116.4000000008</v>
      </c>
      <c r="J9" s="690">
        <v>2520666.3900000006</v>
      </c>
      <c r="K9" s="690">
        <v>3668.9500000000003</v>
      </c>
      <c r="L9" s="690">
        <v>141972.24</v>
      </c>
      <c r="M9" s="690">
        <v>11816.26</v>
      </c>
      <c r="N9" s="690">
        <v>381992.56</v>
      </c>
      <c r="O9" s="672">
        <v>0</v>
      </c>
    </row>
    <row r="10" spans="1:15">
      <c r="A10" s="480">
        <v>4</v>
      </c>
      <c r="B10" s="488" t="s">
        <v>696</v>
      </c>
      <c r="C10" s="688">
        <v>740044539.06000054</v>
      </c>
      <c r="D10" s="672">
        <v>622367132.67000055</v>
      </c>
      <c r="E10" s="672">
        <v>105149300.30999997</v>
      </c>
      <c r="F10" s="690">
        <v>7021726.8899999997</v>
      </c>
      <c r="G10" s="690">
        <v>5493173.5699999994</v>
      </c>
      <c r="H10" s="672">
        <v>13205.619999999999</v>
      </c>
      <c r="I10" s="672">
        <v>27828583.300000004</v>
      </c>
      <c r="J10" s="690">
        <v>12447342.780000003</v>
      </c>
      <c r="K10" s="690">
        <v>10514930.019999998</v>
      </c>
      <c r="L10" s="690">
        <v>2106518.0800000005</v>
      </c>
      <c r="M10" s="690">
        <v>2746586.8</v>
      </c>
      <c r="N10" s="690">
        <v>13205.619999999999</v>
      </c>
      <c r="O10" s="672">
        <v>0</v>
      </c>
    </row>
    <row r="11" spans="1:15">
      <c r="A11" s="480">
        <v>5</v>
      </c>
      <c r="B11" s="488" t="s">
        <v>697</v>
      </c>
      <c r="C11" s="688">
        <v>1115159552.5799994</v>
      </c>
      <c r="D11" s="672">
        <v>980380323.41999936</v>
      </c>
      <c r="E11" s="672">
        <v>107928728.18000001</v>
      </c>
      <c r="F11" s="690">
        <v>22908732.719999999</v>
      </c>
      <c r="G11" s="690">
        <v>2822704.55</v>
      </c>
      <c r="H11" s="672">
        <v>1119063.7100000002</v>
      </c>
      <c r="I11" s="672">
        <v>39803516.089999981</v>
      </c>
      <c r="J11" s="690">
        <v>19607607.319999982</v>
      </c>
      <c r="K11" s="690">
        <v>10792872.819999998</v>
      </c>
      <c r="L11" s="690">
        <v>6872619.9000000004</v>
      </c>
      <c r="M11" s="690">
        <v>1411352.3399999999</v>
      </c>
      <c r="N11" s="690">
        <v>1119063.7100000002</v>
      </c>
      <c r="O11" s="672">
        <v>0</v>
      </c>
    </row>
    <row r="12" spans="1:15">
      <c r="A12" s="480">
        <v>6</v>
      </c>
      <c r="B12" s="488" t="s">
        <v>698</v>
      </c>
      <c r="C12" s="688">
        <v>337636851.73000026</v>
      </c>
      <c r="D12" s="672">
        <v>276711785.98000026</v>
      </c>
      <c r="E12" s="672">
        <v>30986108.989999998</v>
      </c>
      <c r="F12" s="690">
        <v>10806422.069999997</v>
      </c>
      <c r="G12" s="690">
        <v>18177572.390000001</v>
      </c>
      <c r="H12" s="672">
        <v>954962.3</v>
      </c>
      <c r="I12" s="672">
        <v>21918522.269999992</v>
      </c>
      <c r="J12" s="690">
        <v>5534236.129999998</v>
      </c>
      <c r="K12" s="690">
        <v>3098610.9399999995</v>
      </c>
      <c r="L12" s="690">
        <v>3241926.6499999994</v>
      </c>
      <c r="M12" s="690">
        <v>9088786.2400000002</v>
      </c>
      <c r="N12" s="690">
        <v>954962.31</v>
      </c>
      <c r="O12" s="672">
        <v>0</v>
      </c>
    </row>
    <row r="13" spans="1:15">
      <c r="A13" s="480">
        <v>7</v>
      </c>
      <c r="B13" s="488" t="s">
        <v>699</v>
      </c>
      <c r="C13" s="688">
        <v>546336863.33999979</v>
      </c>
      <c r="D13" s="672">
        <v>514240656.85999978</v>
      </c>
      <c r="E13" s="672">
        <v>6131710.2800000012</v>
      </c>
      <c r="F13" s="690">
        <v>21773840.949999996</v>
      </c>
      <c r="G13" s="690">
        <v>2292389.7500000005</v>
      </c>
      <c r="H13" s="672">
        <v>1898265.5</v>
      </c>
      <c r="I13" s="672">
        <v>20474598.619999994</v>
      </c>
      <c r="J13" s="690">
        <v>10284814.739999995</v>
      </c>
      <c r="K13" s="690">
        <v>613171.09</v>
      </c>
      <c r="L13" s="690">
        <v>6532152.3199999966</v>
      </c>
      <c r="M13" s="690">
        <v>1146194.96</v>
      </c>
      <c r="N13" s="690">
        <v>1898265.51</v>
      </c>
      <c r="O13" s="672">
        <v>0</v>
      </c>
    </row>
    <row r="14" spans="1:15">
      <c r="A14" s="480">
        <v>8</v>
      </c>
      <c r="B14" s="488" t="s">
        <v>700</v>
      </c>
      <c r="C14" s="688">
        <v>799655689.14999974</v>
      </c>
      <c r="D14" s="672">
        <v>780797974.42999971</v>
      </c>
      <c r="E14" s="672">
        <v>4316613.4600000009</v>
      </c>
      <c r="F14" s="690">
        <v>10966961.960000001</v>
      </c>
      <c r="G14" s="690">
        <v>1803417.4300000004</v>
      </c>
      <c r="H14" s="672">
        <v>1770721.87</v>
      </c>
      <c r="I14" s="672">
        <v>22010140.510000009</v>
      </c>
      <c r="J14" s="690">
        <v>15615959.920000006</v>
      </c>
      <c r="K14" s="690">
        <v>431661.37000000011</v>
      </c>
      <c r="L14" s="690">
        <v>3290088.6100000003</v>
      </c>
      <c r="M14" s="690">
        <v>901708.76000000013</v>
      </c>
      <c r="N14" s="690">
        <v>1770721.85</v>
      </c>
      <c r="O14" s="672">
        <v>0</v>
      </c>
    </row>
    <row r="15" spans="1:15">
      <c r="A15" s="480">
        <v>9</v>
      </c>
      <c r="B15" s="488" t="s">
        <v>701</v>
      </c>
      <c r="C15" s="688">
        <v>410911611.85000014</v>
      </c>
      <c r="D15" s="672">
        <v>395689444.16000015</v>
      </c>
      <c r="E15" s="672">
        <v>2433603.4099999992</v>
      </c>
      <c r="F15" s="690">
        <v>7895653.3999999994</v>
      </c>
      <c r="G15" s="690">
        <v>4256427.55</v>
      </c>
      <c r="H15" s="672">
        <v>636483.33000000007</v>
      </c>
      <c r="I15" s="672">
        <v>13290542.369999995</v>
      </c>
      <c r="J15" s="690">
        <v>7913788.849999994</v>
      </c>
      <c r="K15" s="690">
        <v>243360.36000000002</v>
      </c>
      <c r="L15" s="690">
        <v>2368696.0300000003</v>
      </c>
      <c r="M15" s="690">
        <v>2128213.8000000003</v>
      </c>
      <c r="N15" s="690">
        <v>636483.32999999984</v>
      </c>
      <c r="O15" s="672">
        <v>0</v>
      </c>
    </row>
    <row r="16" spans="1:15">
      <c r="A16" s="480">
        <v>10</v>
      </c>
      <c r="B16" s="488" t="s">
        <v>702</v>
      </c>
      <c r="C16" s="688">
        <v>170948331.62000006</v>
      </c>
      <c r="D16" s="672">
        <v>167669045.37000006</v>
      </c>
      <c r="E16" s="672">
        <v>1717456.5800000005</v>
      </c>
      <c r="F16" s="690">
        <v>623555.32999999996</v>
      </c>
      <c r="G16" s="690">
        <v>387628.69999999995</v>
      </c>
      <c r="H16" s="672">
        <v>550645.64</v>
      </c>
      <c r="I16" s="672">
        <v>4456653.5000000019</v>
      </c>
      <c r="J16" s="690">
        <v>3353381.2400000016</v>
      </c>
      <c r="K16" s="690">
        <v>171745.64</v>
      </c>
      <c r="L16" s="690">
        <v>187066.59999999992</v>
      </c>
      <c r="M16" s="690">
        <v>193814.38999999996</v>
      </c>
      <c r="N16" s="690">
        <v>550645.63</v>
      </c>
      <c r="O16" s="672">
        <v>0</v>
      </c>
    </row>
    <row r="17" spans="1:15">
      <c r="A17" s="480">
        <v>11</v>
      </c>
      <c r="B17" s="488" t="s">
        <v>703</v>
      </c>
      <c r="C17" s="688">
        <v>503177145.20999956</v>
      </c>
      <c r="D17" s="672">
        <v>477771576.45999962</v>
      </c>
      <c r="E17" s="672">
        <v>6654726.6299999999</v>
      </c>
      <c r="F17" s="690">
        <v>13573156.84</v>
      </c>
      <c r="G17" s="690">
        <v>2257262.0100000002</v>
      </c>
      <c r="H17" s="672">
        <v>2920423.2700000005</v>
      </c>
      <c r="I17" s="672">
        <v>18341907.449999999</v>
      </c>
      <c r="J17" s="690">
        <v>9555433.290000001</v>
      </c>
      <c r="K17" s="690">
        <v>665472.71</v>
      </c>
      <c r="L17" s="690">
        <v>4071947.1199999996</v>
      </c>
      <c r="M17" s="690">
        <v>1128631.08</v>
      </c>
      <c r="N17" s="690">
        <v>2920423.2500000005</v>
      </c>
      <c r="O17" s="672">
        <v>0</v>
      </c>
    </row>
    <row r="18" spans="1:15">
      <c r="A18" s="480">
        <v>12</v>
      </c>
      <c r="B18" s="488" t="s">
        <v>704</v>
      </c>
      <c r="C18" s="688">
        <v>966608685.36000001</v>
      </c>
      <c r="D18" s="672">
        <v>918816344.00999999</v>
      </c>
      <c r="E18" s="672">
        <v>12662417.510000004</v>
      </c>
      <c r="F18" s="690">
        <v>29139613.689999998</v>
      </c>
      <c r="G18" s="690">
        <v>2650986.77</v>
      </c>
      <c r="H18" s="672">
        <v>3339323.3800000004</v>
      </c>
      <c r="I18" s="672">
        <v>33049270.920000002</v>
      </c>
      <c r="J18" s="690">
        <v>18376328.050000004</v>
      </c>
      <c r="K18" s="690">
        <v>1266241.8400000005</v>
      </c>
      <c r="L18" s="690">
        <v>8741884.1399999987</v>
      </c>
      <c r="M18" s="690">
        <v>1325493.5</v>
      </c>
      <c r="N18" s="690">
        <v>3339323.3900000006</v>
      </c>
      <c r="O18" s="672">
        <v>0</v>
      </c>
    </row>
    <row r="19" spans="1:15">
      <c r="A19" s="480">
        <v>13</v>
      </c>
      <c r="B19" s="488" t="s">
        <v>705</v>
      </c>
      <c r="C19" s="688">
        <v>437694081.82999992</v>
      </c>
      <c r="D19" s="672">
        <v>418481053.48999995</v>
      </c>
      <c r="E19" s="672">
        <v>8822135.5100000016</v>
      </c>
      <c r="F19" s="690">
        <v>7770132.660000002</v>
      </c>
      <c r="G19" s="690">
        <v>1018097.0300000001</v>
      </c>
      <c r="H19" s="672">
        <v>1602663.14</v>
      </c>
      <c r="I19" s="672">
        <v>13694586.750000002</v>
      </c>
      <c r="J19" s="690">
        <v>8369621.6600000001</v>
      </c>
      <c r="K19" s="690">
        <v>882213.55000000016</v>
      </c>
      <c r="L19" s="690">
        <v>2331039.8200000003</v>
      </c>
      <c r="M19" s="690">
        <v>509048.58</v>
      </c>
      <c r="N19" s="690">
        <v>1602663.14</v>
      </c>
      <c r="O19" s="672">
        <v>0</v>
      </c>
    </row>
    <row r="20" spans="1:15">
      <c r="A20" s="480">
        <v>14</v>
      </c>
      <c r="B20" s="488" t="s">
        <v>706</v>
      </c>
      <c r="C20" s="688">
        <v>1016486671.6899997</v>
      </c>
      <c r="D20" s="672">
        <v>853278136.77999973</v>
      </c>
      <c r="E20" s="672">
        <v>128196308.38999999</v>
      </c>
      <c r="F20" s="690">
        <v>32100267.239999995</v>
      </c>
      <c r="G20" s="690">
        <v>988716.3600000001</v>
      </c>
      <c r="H20" s="672">
        <v>1923242.9200000002</v>
      </c>
      <c r="I20" s="672">
        <v>41932874.860000007</v>
      </c>
      <c r="J20" s="690">
        <v>17065562.699999996</v>
      </c>
      <c r="K20" s="690">
        <v>12819630.870000007</v>
      </c>
      <c r="L20" s="690">
        <v>9630080.1300000008</v>
      </c>
      <c r="M20" s="690">
        <v>494358.24</v>
      </c>
      <c r="N20" s="690">
        <v>1923242.9200000002</v>
      </c>
      <c r="O20" s="672">
        <v>0</v>
      </c>
    </row>
    <row r="21" spans="1:15">
      <c r="A21" s="480">
        <v>15</v>
      </c>
      <c r="B21" s="488" t="s">
        <v>707</v>
      </c>
      <c r="C21" s="688">
        <v>323951010.7100001</v>
      </c>
      <c r="D21" s="672">
        <v>295281772.75000012</v>
      </c>
      <c r="E21" s="672">
        <v>6788887.3499999987</v>
      </c>
      <c r="F21" s="690">
        <v>20454979.889999997</v>
      </c>
      <c r="G21" s="690">
        <v>476061.31999999995</v>
      </c>
      <c r="H21" s="672">
        <v>949309.4</v>
      </c>
      <c r="I21" s="672">
        <v>13908358.449999999</v>
      </c>
      <c r="J21" s="690">
        <v>5905635.6300000008</v>
      </c>
      <c r="K21" s="690">
        <v>678888.75</v>
      </c>
      <c r="L21" s="690">
        <v>6136493.9799999995</v>
      </c>
      <c r="M21" s="690">
        <v>238030.69</v>
      </c>
      <c r="N21" s="690">
        <v>949309.4</v>
      </c>
      <c r="O21" s="672">
        <v>0</v>
      </c>
    </row>
    <row r="22" spans="1:15">
      <c r="A22" s="480">
        <v>16</v>
      </c>
      <c r="B22" s="488" t="s">
        <v>708</v>
      </c>
      <c r="C22" s="688">
        <v>172951320.18999994</v>
      </c>
      <c r="D22" s="672">
        <v>169526476.80999997</v>
      </c>
      <c r="E22" s="672">
        <v>3062427.9499999997</v>
      </c>
      <c r="F22" s="690">
        <v>102171.14</v>
      </c>
      <c r="G22" s="690">
        <v>11536.149999999998</v>
      </c>
      <c r="H22" s="672">
        <v>248708.14</v>
      </c>
      <c r="I22" s="672">
        <v>3981899.9000000008</v>
      </c>
      <c r="J22" s="690">
        <v>3390529.5500000007</v>
      </c>
      <c r="K22" s="690">
        <v>306242.79000000004</v>
      </c>
      <c r="L22" s="690">
        <v>30651.34</v>
      </c>
      <c r="M22" s="690">
        <v>5768.08</v>
      </c>
      <c r="N22" s="690">
        <v>248708.14</v>
      </c>
      <c r="O22" s="672">
        <v>0</v>
      </c>
    </row>
    <row r="23" spans="1:15">
      <c r="A23" s="480">
        <v>17</v>
      </c>
      <c r="B23" s="488" t="s">
        <v>709</v>
      </c>
      <c r="C23" s="688">
        <v>175527473.39000013</v>
      </c>
      <c r="D23" s="672">
        <v>171211829.45000014</v>
      </c>
      <c r="E23" s="672">
        <v>1345894.6699999997</v>
      </c>
      <c r="F23" s="690">
        <v>2840723.3700000006</v>
      </c>
      <c r="G23" s="690">
        <v>82590.33</v>
      </c>
      <c r="H23" s="672">
        <v>46435.57</v>
      </c>
      <c r="I23" s="672">
        <v>4498773.91</v>
      </c>
      <c r="J23" s="690">
        <v>3424236.6699999995</v>
      </c>
      <c r="K23" s="690">
        <v>134589.48000000001</v>
      </c>
      <c r="L23" s="690">
        <v>852217.00000000012</v>
      </c>
      <c r="M23" s="690">
        <v>41295.19</v>
      </c>
      <c r="N23" s="690">
        <v>46435.57</v>
      </c>
      <c r="O23" s="672">
        <v>0</v>
      </c>
    </row>
    <row r="24" spans="1:15">
      <c r="A24" s="480">
        <v>18</v>
      </c>
      <c r="B24" s="488" t="s">
        <v>710</v>
      </c>
      <c r="C24" s="688">
        <v>903799855.13000011</v>
      </c>
      <c r="D24" s="672">
        <v>868616806.27999997</v>
      </c>
      <c r="E24" s="672">
        <v>33569049.209999993</v>
      </c>
      <c r="F24" s="690">
        <v>146728.71000000002</v>
      </c>
      <c r="G24" s="690">
        <v>1296562.98</v>
      </c>
      <c r="H24" s="672">
        <v>170707.95</v>
      </c>
      <c r="I24" s="672">
        <v>21592249.309999984</v>
      </c>
      <c r="J24" s="690">
        <v>17372336.299999986</v>
      </c>
      <c r="K24" s="690">
        <v>3356904.9199999995</v>
      </c>
      <c r="L24" s="690">
        <v>44018.619999999995</v>
      </c>
      <c r="M24" s="690">
        <v>648281.52</v>
      </c>
      <c r="N24" s="690">
        <v>170707.95</v>
      </c>
      <c r="O24" s="672">
        <v>0</v>
      </c>
    </row>
    <row r="25" spans="1:15">
      <c r="A25" s="480">
        <v>19</v>
      </c>
      <c r="B25" s="488" t="s">
        <v>711</v>
      </c>
      <c r="C25" s="688">
        <v>186077844.86999989</v>
      </c>
      <c r="D25" s="672">
        <v>181910749.5399999</v>
      </c>
      <c r="E25" s="672">
        <v>1792915.3099999998</v>
      </c>
      <c r="F25" s="690">
        <v>1584903.1700000002</v>
      </c>
      <c r="G25" s="690">
        <v>482673.2300000001</v>
      </c>
      <c r="H25" s="672">
        <v>306603.62</v>
      </c>
      <c r="I25" s="672">
        <v>4840918.4699999988</v>
      </c>
      <c r="J25" s="690">
        <v>3638215.6699999985</v>
      </c>
      <c r="K25" s="690">
        <v>179291.55000000008</v>
      </c>
      <c r="L25" s="690">
        <v>475470.97000000003</v>
      </c>
      <c r="M25" s="690">
        <v>241336.65000000002</v>
      </c>
      <c r="N25" s="690">
        <v>306603.63</v>
      </c>
      <c r="O25" s="672">
        <v>0</v>
      </c>
    </row>
    <row r="26" spans="1:15">
      <c r="A26" s="480">
        <v>20</v>
      </c>
      <c r="B26" s="488" t="s">
        <v>712</v>
      </c>
      <c r="C26" s="688">
        <v>419636722.92999989</v>
      </c>
      <c r="D26" s="672">
        <v>412194291.25999987</v>
      </c>
      <c r="E26" s="672">
        <v>4729413.4200000009</v>
      </c>
      <c r="F26" s="690">
        <v>2192727.4100000006</v>
      </c>
      <c r="G26" s="690">
        <v>292026.65000000002</v>
      </c>
      <c r="H26" s="672">
        <v>228264.19</v>
      </c>
      <c r="I26" s="672">
        <v>9748923.2599999961</v>
      </c>
      <c r="J26" s="690">
        <v>8243886.1399999959</v>
      </c>
      <c r="K26" s="690">
        <v>472941.36</v>
      </c>
      <c r="L26" s="690">
        <v>657818.2300000001</v>
      </c>
      <c r="M26" s="690">
        <v>146013.34</v>
      </c>
      <c r="N26" s="690">
        <v>228264.19</v>
      </c>
      <c r="O26" s="672">
        <v>0</v>
      </c>
    </row>
    <row r="27" spans="1:15">
      <c r="A27" s="480">
        <v>21</v>
      </c>
      <c r="B27" s="488" t="s">
        <v>713</v>
      </c>
      <c r="C27" s="688">
        <v>52489191.24000001</v>
      </c>
      <c r="D27" s="672">
        <v>51473494.920000009</v>
      </c>
      <c r="E27" s="672">
        <v>284354.78999999998</v>
      </c>
      <c r="F27" s="690">
        <v>487612.64999999985</v>
      </c>
      <c r="G27" s="690">
        <v>105321.00000000001</v>
      </c>
      <c r="H27" s="672">
        <v>138407.88</v>
      </c>
      <c r="I27" s="672">
        <v>1395257.6</v>
      </c>
      <c r="J27" s="690">
        <v>1029469.9500000001</v>
      </c>
      <c r="K27" s="690">
        <v>28435.469999999998</v>
      </c>
      <c r="L27" s="690">
        <v>146283.77000000002</v>
      </c>
      <c r="M27" s="690">
        <v>52660.529999999992</v>
      </c>
      <c r="N27" s="690">
        <v>138407.88</v>
      </c>
      <c r="O27" s="672">
        <v>0</v>
      </c>
    </row>
    <row r="28" spans="1:15">
      <c r="A28" s="480">
        <v>22</v>
      </c>
      <c r="B28" s="488" t="s">
        <v>714</v>
      </c>
      <c r="C28" s="688">
        <v>2744639750.4400024</v>
      </c>
      <c r="D28" s="672">
        <v>2612214916.5100026</v>
      </c>
      <c r="E28" s="672">
        <v>44511456.399999984</v>
      </c>
      <c r="F28" s="690">
        <v>63254757.969999984</v>
      </c>
      <c r="G28" s="690">
        <v>14698377.809999999</v>
      </c>
      <c r="H28" s="672">
        <v>9960241.7500000019</v>
      </c>
      <c r="I28" s="672">
        <v>92981316.900000021</v>
      </c>
      <c r="J28" s="690">
        <v>52244312.990000002</v>
      </c>
      <c r="K28" s="690">
        <v>4451145.6799999988</v>
      </c>
      <c r="L28" s="690">
        <v>18976427.460000008</v>
      </c>
      <c r="M28" s="690">
        <v>7349189.040000001</v>
      </c>
      <c r="N28" s="690">
        <v>9960241.7300000023</v>
      </c>
      <c r="O28" s="672">
        <v>0</v>
      </c>
    </row>
    <row r="29" spans="1:15">
      <c r="A29" s="480">
        <v>23</v>
      </c>
      <c r="B29" s="488" t="s">
        <v>715</v>
      </c>
      <c r="C29" s="688">
        <v>1021973194.4699996</v>
      </c>
      <c r="D29" s="672">
        <v>943812157.33999956</v>
      </c>
      <c r="E29" s="672">
        <v>49215226.240000032</v>
      </c>
      <c r="F29" s="690">
        <v>22110385.77</v>
      </c>
      <c r="G29" s="690">
        <v>3748599.9799999995</v>
      </c>
      <c r="H29" s="672">
        <v>3086825.1399999992</v>
      </c>
      <c r="I29" s="672">
        <v>35392008.20000001</v>
      </c>
      <c r="J29" s="690">
        <v>18876244.580000009</v>
      </c>
      <c r="K29" s="690">
        <v>4921522.669999999</v>
      </c>
      <c r="L29" s="690">
        <v>6633115.7400000021</v>
      </c>
      <c r="M29" s="690">
        <v>1874300.06</v>
      </c>
      <c r="N29" s="690">
        <v>3086825.15</v>
      </c>
      <c r="O29" s="672">
        <v>0</v>
      </c>
    </row>
    <row r="30" spans="1:15">
      <c r="A30" s="480">
        <v>24</v>
      </c>
      <c r="B30" s="488" t="s">
        <v>716</v>
      </c>
      <c r="C30" s="688">
        <v>3060431748.5799994</v>
      </c>
      <c r="D30" s="672">
        <v>2899338186.8099995</v>
      </c>
      <c r="E30" s="672">
        <v>54016145.219999984</v>
      </c>
      <c r="F30" s="690">
        <v>77801094.690000057</v>
      </c>
      <c r="G30" s="690">
        <v>19130228.559999999</v>
      </c>
      <c r="H30" s="672">
        <v>10146093.300000001</v>
      </c>
      <c r="I30" s="672">
        <v>106439940.44</v>
      </c>
      <c r="J30" s="690">
        <v>57986789.660000004</v>
      </c>
      <c r="K30" s="690">
        <v>5401614.5800000038</v>
      </c>
      <c r="L30" s="690">
        <v>23340328.489999991</v>
      </c>
      <c r="M30" s="690">
        <v>9565114.4299999978</v>
      </c>
      <c r="N30" s="690">
        <v>10146093.280000001</v>
      </c>
      <c r="O30" s="672">
        <v>0</v>
      </c>
    </row>
    <row r="31" spans="1:15">
      <c r="A31" s="480">
        <v>25</v>
      </c>
      <c r="B31" s="488" t="s">
        <v>717</v>
      </c>
      <c r="C31" s="688">
        <v>29366636.809999999</v>
      </c>
      <c r="D31" s="672">
        <v>25602778.16</v>
      </c>
      <c r="E31" s="672">
        <v>1106806.8299999998</v>
      </c>
      <c r="F31" s="690">
        <v>2190056.59</v>
      </c>
      <c r="G31" s="690">
        <v>127511.97</v>
      </c>
      <c r="H31" s="672">
        <v>339483.26</v>
      </c>
      <c r="I31" s="672">
        <v>1682992.41</v>
      </c>
      <c r="J31" s="690">
        <v>512055.47000000003</v>
      </c>
      <c r="K31" s="690">
        <v>110680.68</v>
      </c>
      <c r="L31" s="690">
        <v>657016.99999999988</v>
      </c>
      <c r="M31" s="690">
        <v>63756</v>
      </c>
      <c r="N31" s="690">
        <v>339483.26</v>
      </c>
      <c r="O31" s="672">
        <v>0</v>
      </c>
    </row>
    <row r="32" spans="1:15">
      <c r="A32" s="480">
        <v>26</v>
      </c>
      <c r="B32" s="488" t="s">
        <v>819</v>
      </c>
      <c r="C32" s="688">
        <v>553171138.32999992</v>
      </c>
      <c r="D32" s="672">
        <v>502847621.02999997</v>
      </c>
      <c r="E32" s="672">
        <v>10135835.009999996</v>
      </c>
      <c r="F32" s="690">
        <v>16578441.070000002</v>
      </c>
      <c r="G32" s="690">
        <v>3856032.3100000005</v>
      </c>
      <c r="H32" s="672">
        <v>19753208.910000011</v>
      </c>
      <c r="I32" s="672">
        <v>37725306.470000014</v>
      </c>
      <c r="J32" s="690">
        <v>10056965.490000002</v>
      </c>
      <c r="K32" s="690">
        <v>1013583.49</v>
      </c>
      <c r="L32" s="690">
        <v>4973532.37</v>
      </c>
      <c r="M32" s="690">
        <v>1928016.2300000004</v>
      </c>
      <c r="N32" s="690">
        <v>19753208.890000008</v>
      </c>
      <c r="O32" s="672">
        <v>0</v>
      </c>
    </row>
    <row r="33" spans="1:15">
      <c r="A33" s="480">
        <v>27</v>
      </c>
      <c r="B33" s="529" t="s">
        <v>68</v>
      </c>
      <c r="C33" s="691">
        <v>17834148836.040001</v>
      </c>
      <c r="D33" s="672">
        <v>16667556672.880001</v>
      </c>
      <c r="E33" s="672">
        <v>630880930.66000009</v>
      </c>
      <c r="F33" s="690">
        <v>382794581.42999995</v>
      </c>
      <c r="G33" s="690">
        <v>89121692.229999989</v>
      </c>
      <c r="H33" s="672">
        <v>63794958.840000011</v>
      </c>
      <c r="I33" s="675">
        <v>612233475.29000008</v>
      </c>
      <c r="J33" s="690">
        <v>325951200.38999999</v>
      </c>
      <c r="K33" s="690">
        <v>63088093.610000007</v>
      </c>
      <c r="L33" s="690">
        <v>114838374.98</v>
      </c>
      <c r="M33" s="690">
        <v>44560847.530000001</v>
      </c>
      <c r="N33" s="690">
        <v>63794958.780000009</v>
      </c>
      <c r="O33" s="672">
        <v>11487207.08</v>
      </c>
    </row>
    <row r="34" spans="1:15">
      <c r="A34" s="489"/>
      <c r="B34" s="489"/>
      <c r="C34" s="489"/>
      <c r="D34" s="489"/>
      <c r="E34" s="489"/>
      <c r="H34" s="489"/>
      <c r="I34" s="489"/>
      <c r="O34" s="489"/>
    </row>
    <row r="35" spans="1:15">
      <c r="A35" s="489"/>
      <c r="B35" s="491"/>
      <c r="C35" s="491"/>
      <c r="D35" s="489"/>
      <c r="E35" s="489"/>
      <c r="H35" s="489"/>
      <c r="I35" s="489"/>
      <c r="O35" s="489"/>
    </row>
    <row r="36" spans="1:15">
      <c r="A36" s="489"/>
      <c r="B36" s="489"/>
      <c r="C36" s="489"/>
      <c r="D36" s="489"/>
      <c r="E36" s="489"/>
      <c r="H36" s="489"/>
      <c r="I36" s="489"/>
      <c r="O36" s="489"/>
    </row>
    <row r="37" spans="1:15">
      <c r="A37" s="489"/>
      <c r="B37" s="489"/>
      <c r="C37" s="489"/>
      <c r="D37" s="489"/>
      <c r="E37" s="489"/>
      <c r="H37" s="489"/>
      <c r="I37" s="489"/>
      <c r="O37" s="489"/>
    </row>
    <row r="38" spans="1:15">
      <c r="A38" s="489"/>
      <c r="B38" s="489"/>
      <c r="C38" s="711"/>
      <c r="D38" s="711"/>
      <c r="E38" s="711"/>
      <c r="F38" s="711"/>
      <c r="G38" s="711"/>
      <c r="H38" s="711"/>
      <c r="I38" s="711"/>
      <c r="J38" s="711"/>
      <c r="K38" s="711"/>
      <c r="L38" s="711"/>
      <c r="M38" s="711"/>
      <c r="N38" s="711"/>
      <c r="O38" s="711"/>
    </row>
    <row r="39" spans="1:15">
      <c r="A39" s="489"/>
      <c r="B39" s="489"/>
      <c r="C39" s="711"/>
      <c r="D39" s="711"/>
      <c r="E39" s="711"/>
      <c r="F39" s="711"/>
      <c r="G39" s="711"/>
      <c r="H39" s="711"/>
      <c r="I39" s="711"/>
      <c r="J39" s="711"/>
      <c r="K39" s="711"/>
      <c r="L39" s="711"/>
      <c r="M39" s="711"/>
      <c r="N39" s="711"/>
      <c r="O39" s="711"/>
    </row>
    <row r="40" spans="1:15">
      <c r="A40" s="489"/>
      <c r="B40" s="489"/>
      <c r="C40" s="711"/>
      <c r="D40" s="711"/>
      <c r="E40" s="711"/>
      <c r="F40" s="711"/>
      <c r="G40" s="711"/>
      <c r="H40" s="711"/>
      <c r="I40" s="711"/>
      <c r="J40" s="711"/>
      <c r="K40" s="711"/>
      <c r="L40" s="711"/>
      <c r="M40" s="711"/>
      <c r="N40" s="711"/>
      <c r="O40" s="711"/>
    </row>
    <row r="41" spans="1:15">
      <c r="A41" s="492"/>
      <c r="B41" s="492"/>
      <c r="C41" s="711"/>
      <c r="D41" s="711"/>
      <c r="E41" s="711"/>
      <c r="F41" s="711"/>
      <c r="G41" s="711"/>
      <c r="H41" s="711"/>
      <c r="I41" s="711"/>
      <c r="J41" s="711"/>
      <c r="K41" s="711"/>
      <c r="L41" s="711"/>
      <c r="M41" s="711"/>
      <c r="N41" s="711"/>
      <c r="O41" s="711"/>
    </row>
    <row r="42" spans="1:15">
      <c r="A42" s="492"/>
      <c r="B42" s="492"/>
      <c r="C42" s="711"/>
      <c r="D42" s="711"/>
      <c r="E42" s="711"/>
      <c r="F42" s="711"/>
      <c r="G42" s="711"/>
      <c r="H42" s="711"/>
      <c r="I42" s="711"/>
      <c r="J42" s="711"/>
      <c r="K42" s="711"/>
      <c r="L42" s="711"/>
      <c r="M42" s="711"/>
      <c r="N42" s="711"/>
      <c r="O42" s="711"/>
    </row>
    <row r="43" spans="1:15">
      <c r="A43" s="489"/>
      <c r="B43" s="493"/>
      <c r="C43" s="711"/>
      <c r="D43" s="711"/>
      <c r="E43" s="711"/>
      <c r="F43" s="711"/>
      <c r="G43" s="711"/>
      <c r="H43" s="711"/>
      <c r="I43" s="711"/>
      <c r="J43" s="711"/>
      <c r="K43" s="711"/>
      <c r="L43" s="711"/>
      <c r="M43" s="711"/>
      <c r="N43" s="711"/>
      <c r="O43" s="711"/>
    </row>
    <row r="44" spans="1:15">
      <c r="A44" s="489"/>
      <c r="B44" s="493"/>
      <c r="C44" s="711"/>
      <c r="D44" s="711"/>
      <c r="E44" s="711"/>
      <c r="F44" s="711"/>
      <c r="G44" s="711"/>
      <c r="H44" s="711"/>
      <c r="I44" s="711"/>
      <c r="J44" s="711"/>
      <c r="K44" s="711"/>
      <c r="L44" s="711"/>
      <c r="M44" s="711"/>
      <c r="N44" s="711"/>
      <c r="O44" s="711"/>
    </row>
    <row r="45" spans="1:15">
      <c r="A45" s="489"/>
      <c r="B45" s="493"/>
      <c r="C45" s="711"/>
      <c r="D45" s="711"/>
      <c r="E45" s="711"/>
      <c r="F45" s="711"/>
      <c r="G45" s="711"/>
      <c r="H45" s="711"/>
      <c r="I45" s="711"/>
      <c r="J45" s="711"/>
      <c r="K45" s="711"/>
      <c r="L45" s="711"/>
      <c r="M45" s="711"/>
      <c r="N45" s="711"/>
      <c r="O45" s="711"/>
    </row>
    <row r="46" spans="1:15">
      <c r="A46" s="489"/>
      <c r="B46" s="489"/>
      <c r="C46" s="711"/>
      <c r="D46" s="711"/>
      <c r="E46" s="711"/>
      <c r="F46" s="711"/>
      <c r="G46" s="711"/>
      <c r="H46" s="711"/>
      <c r="I46" s="711"/>
      <c r="J46" s="711"/>
      <c r="K46" s="711"/>
      <c r="L46" s="711"/>
      <c r="M46" s="711"/>
      <c r="N46" s="711"/>
      <c r="O46" s="711"/>
    </row>
    <row r="47" spans="1:15">
      <c r="C47" s="711"/>
      <c r="D47" s="711"/>
      <c r="E47" s="711"/>
      <c r="F47" s="711"/>
      <c r="G47" s="711"/>
      <c r="H47" s="711"/>
      <c r="I47" s="711"/>
      <c r="J47" s="711"/>
      <c r="K47" s="711"/>
      <c r="L47" s="711"/>
      <c r="M47" s="711"/>
      <c r="N47" s="711"/>
      <c r="O47" s="711"/>
    </row>
    <row r="48" spans="1:15">
      <c r="C48" s="711"/>
      <c r="D48" s="711"/>
      <c r="E48" s="711"/>
      <c r="F48" s="711"/>
      <c r="G48" s="711"/>
      <c r="H48" s="711"/>
      <c r="I48" s="711"/>
      <c r="J48" s="711"/>
      <c r="K48" s="711"/>
      <c r="L48" s="711"/>
      <c r="M48" s="711"/>
      <c r="N48" s="711"/>
      <c r="O48" s="711"/>
    </row>
    <row r="49" spans="3:15">
      <c r="C49" s="711"/>
      <c r="D49" s="711"/>
      <c r="E49" s="711"/>
      <c r="F49" s="711"/>
      <c r="G49" s="711"/>
      <c r="H49" s="711"/>
      <c r="I49" s="711"/>
      <c r="J49" s="711"/>
      <c r="K49" s="711"/>
      <c r="L49" s="711"/>
      <c r="M49" s="711"/>
      <c r="N49" s="711"/>
      <c r="O49" s="711"/>
    </row>
    <row r="50" spans="3:15">
      <c r="C50" s="711"/>
      <c r="D50" s="711"/>
      <c r="E50" s="711"/>
      <c r="F50" s="711"/>
      <c r="G50" s="711"/>
      <c r="H50" s="711"/>
      <c r="I50" s="711"/>
      <c r="J50" s="711"/>
      <c r="K50" s="711"/>
      <c r="L50" s="711"/>
      <c r="M50" s="711"/>
      <c r="N50" s="711"/>
      <c r="O50" s="711"/>
    </row>
    <row r="51" spans="3:15">
      <c r="C51" s="711"/>
      <c r="D51" s="711"/>
      <c r="E51" s="711"/>
      <c r="F51" s="711"/>
      <c r="G51" s="711"/>
      <c r="H51" s="711"/>
      <c r="I51" s="711"/>
      <c r="J51" s="711"/>
      <c r="K51" s="711"/>
      <c r="L51" s="711"/>
      <c r="M51" s="711"/>
      <c r="N51" s="711"/>
      <c r="O51" s="711"/>
    </row>
    <row r="52" spans="3:15">
      <c r="C52" s="711"/>
      <c r="D52" s="711"/>
      <c r="E52" s="711"/>
      <c r="F52" s="711"/>
      <c r="G52" s="711"/>
      <c r="H52" s="711"/>
      <c r="I52" s="711"/>
      <c r="J52" s="711"/>
      <c r="K52" s="711"/>
      <c r="L52" s="711"/>
      <c r="M52" s="711"/>
      <c r="N52" s="711"/>
      <c r="O52" s="711"/>
    </row>
    <row r="53" spans="3:15">
      <c r="C53" s="711"/>
      <c r="D53" s="711"/>
      <c r="E53" s="711"/>
      <c r="F53" s="711"/>
      <c r="G53" s="711"/>
      <c r="H53" s="711"/>
      <c r="I53" s="711"/>
      <c r="J53" s="711"/>
      <c r="K53" s="711"/>
      <c r="L53" s="711"/>
      <c r="M53" s="711"/>
      <c r="N53" s="711"/>
      <c r="O53" s="711"/>
    </row>
    <row r="54" spans="3:15">
      <c r="C54" s="711"/>
      <c r="D54" s="711"/>
      <c r="E54" s="711"/>
      <c r="F54" s="711"/>
      <c r="G54" s="711"/>
      <c r="H54" s="711"/>
      <c r="I54" s="711"/>
      <c r="J54" s="711"/>
      <c r="K54" s="711"/>
      <c r="L54" s="711"/>
      <c r="M54" s="711"/>
      <c r="N54" s="711"/>
      <c r="O54" s="711"/>
    </row>
    <row r="55" spans="3:15">
      <c r="C55" s="711"/>
      <c r="D55" s="711"/>
      <c r="E55" s="711"/>
      <c r="F55" s="711"/>
      <c r="G55" s="711"/>
      <c r="H55" s="711"/>
      <c r="I55" s="711"/>
      <c r="J55" s="711"/>
      <c r="K55" s="711"/>
      <c r="L55" s="711"/>
      <c r="M55" s="711"/>
      <c r="N55" s="711"/>
      <c r="O55" s="711"/>
    </row>
    <row r="56" spans="3:15">
      <c r="C56" s="711"/>
      <c r="D56" s="711"/>
      <c r="E56" s="711"/>
      <c r="F56" s="711"/>
      <c r="G56" s="711"/>
      <c r="H56" s="711"/>
      <c r="I56" s="711"/>
      <c r="J56" s="711"/>
      <c r="K56" s="711"/>
      <c r="L56" s="711"/>
      <c r="M56" s="711"/>
      <c r="N56" s="711"/>
      <c r="O56" s="711"/>
    </row>
    <row r="57" spans="3:15">
      <c r="C57" s="711"/>
      <c r="D57" s="711"/>
      <c r="E57" s="711"/>
      <c r="F57" s="711"/>
      <c r="G57" s="711"/>
      <c r="H57" s="711"/>
      <c r="I57" s="711"/>
      <c r="J57" s="711"/>
      <c r="K57" s="711"/>
      <c r="L57" s="711"/>
      <c r="M57" s="711"/>
      <c r="N57" s="711"/>
      <c r="O57" s="711"/>
    </row>
    <row r="58" spans="3:15">
      <c r="C58" s="711"/>
      <c r="D58" s="711"/>
      <c r="E58" s="711"/>
      <c r="F58" s="711"/>
      <c r="G58" s="711"/>
      <c r="H58" s="711"/>
      <c r="I58" s="711"/>
      <c r="J58" s="711"/>
      <c r="K58" s="711"/>
      <c r="L58" s="711"/>
      <c r="M58" s="711"/>
      <c r="N58" s="711"/>
      <c r="O58" s="711"/>
    </row>
    <row r="59" spans="3:15">
      <c r="C59" s="711"/>
      <c r="D59" s="711"/>
      <c r="E59" s="711"/>
      <c r="F59" s="711"/>
      <c r="G59" s="711"/>
      <c r="H59" s="711"/>
      <c r="I59" s="711"/>
      <c r="J59" s="711"/>
      <c r="K59" s="711"/>
      <c r="L59" s="711"/>
      <c r="M59" s="711"/>
      <c r="N59" s="711"/>
      <c r="O59" s="711"/>
    </row>
    <row r="60" spans="3:15">
      <c r="C60" s="711"/>
      <c r="D60" s="711"/>
      <c r="E60" s="711"/>
      <c r="F60" s="711"/>
      <c r="G60" s="711"/>
      <c r="H60" s="711"/>
      <c r="I60" s="711"/>
      <c r="J60" s="711"/>
      <c r="K60" s="711"/>
      <c r="L60" s="711"/>
      <c r="M60" s="711"/>
      <c r="N60" s="711"/>
      <c r="O60" s="711"/>
    </row>
    <row r="61" spans="3:15">
      <c r="C61" s="711"/>
      <c r="D61" s="711"/>
      <c r="E61" s="711"/>
      <c r="F61" s="711"/>
      <c r="G61" s="711"/>
      <c r="H61" s="711"/>
      <c r="I61" s="711"/>
      <c r="J61" s="711"/>
      <c r="K61" s="711"/>
      <c r="L61" s="711"/>
      <c r="M61" s="711"/>
      <c r="N61" s="711"/>
      <c r="O61" s="711"/>
    </row>
    <row r="62" spans="3:15">
      <c r="C62" s="711"/>
      <c r="D62" s="711"/>
      <c r="E62" s="711"/>
      <c r="F62" s="711"/>
      <c r="G62" s="711"/>
      <c r="H62" s="711"/>
      <c r="I62" s="711"/>
      <c r="J62" s="711"/>
      <c r="K62" s="711"/>
      <c r="L62" s="711"/>
      <c r="M62" s="711"/>
      <c r="N62" s="711"/>
      <c r="O62" s="711"/>
    </row>
    <row r="63" spans="3:15">
      <c r="C63" s="711"/>
      <c r="D63" s="711"/>
      <c r="E63" s="711"/>
      <c r="F63" s="711"/>
      <c r="G63" s="711"/>
      <c r="H63" s="711"/>
      <c r="I63" s="711"/>
      <c r="J63" s="711"/>
      <c r="K63" s="711"/>
      <c r="L63" s="711"/>
      <c r="M63" s="711"/>
      <c r="N63" s="711"/>
      <c r="O63" s="711"/>
    </row>
    <row r="64" spans="3:15">
      <c r="C64" s="711"/>
      <c r="D64" s="711"/>
      <c r="E64" s="711"/>
      <c r="F64" s="711"/>
      <c r="G64" s="711"/>
      <c r="H64" s="711"/>
      <c r="I64" s="711"/>
      <c r="J64" s="711"/>
      <c r="K64" s="711"/>
      <c r="L64" s="711"/>
      <c r="M64" s="711"/>
      <c r="N64" s="711"/>
      <c r="O64" s="711"/>
    </row>
    <row r="65" spans="3:15">
      <c r="C65" s="711"/>
      <c r="D65" s="711"/>
      <c r="E65" s="711"/>
      <c r="F65" s="711"/>
      <c r="G65" s="711"/>
      <c r="H65" s="711"/>
      <c r="I65" s="711"/>
      <c r="J65" s="711"/>
      <c r="K65" s="711"/>
      <c r="L65" s="711"/>
      <c r="M65" s="711"/>
      <c r="N65" s="711"/>
      <c r="O65" s="711"/>
    </row>
    <row r="66" spans="3:15">
      <c r="C66" s="711"/>
      <c r="D66" s="711"/>
      <c r="E66" s="711"/>
      <c r="F66" s="711"/>
      <c r="G66" s="711"/>
      <c r="H66" s="711"/>
      <c r="I66" s="711"/>
      <c r="J66" s="711"/>
      <c r="K66" s="711"/>
      <c r="L66" s="711"/>
      <c r="M66" s="711"/>
      <c r="N66" s="711"/>
      <c r="O66" s="711"/>
    </row>
    <row r="67" spans="3:15">
      <c r="C67" s="711"/>
      <c r="D67" s="711"/>
      <c r="E67" s="711"/>
      <c r="F67" s="711"/>
      <c r="G67" s="711"/>
      <c r="H67" s="711"/>
      <c r="I67" s="711"/>
      <c r="J67" s="711"/>
      <c r="K67" s="711"/>
      <c r="L67" s="711"/>
      <c r="M67" s="711"/>
      <c r="N67" s="711"/>
      <c r="O67" s="711"/>
    </row>
    <row r="68" spans="3:15">
      <c r="C68" s="711"/>
      <c r="D68" s="711"/>
      <c r="E68" s="711"/>
      <c r="F68" s="711"/>
      <c r="G68" s="711"/>
      <c r="H68" s="711"/>
      <c r="I68" s="711"/>
      <c r="J68" s="711"/>
      <c r="K68" s="711"/>
      <c r="L68" s="711"/>
      <c r="M68" s="711"/>
      <c r="N68" s="711"/>
      <c r="O68" s="711"/>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85" zoomScaleNormal="85" workbookViewId="0">
      <selection activeCell="C6" sqref="C6:K11"/>
    </sheetView>
  </sheetViews>
  <sheetFormatPr defaultColWidth="8.5703125" defaultRowHeight="12"/>
  <cols>
    <col min="1" max="1" width="11.85546875" style="531" bestFit="1" customWidth="1"/>
    <col min="2" max="2" width="83.5703125" style="531" customWidth="1"/>
    <col min="3" max="11" width="24.140625" style="531" customWidth="1"/>
    <col min="12" max="16384" width="8.5703125" style="531"/>
  </cols>
  <sheetData>
    <row r="1" spans="1:11" s="721" customFormat="1" ht="13.5">
      <c r="A1" s="720" t="s">
        <v>188</v>
      </c>
      <c r="B1" s="710" t="str">
        <f>Info!C2</f>
        <v>სს თიბისი ბანკი</v>
      </c>
    </row>
    <row r="2" spans="1:11" s="721" customFormat="1" ht="12.75">
      <c r="A2" s="720" t="s">
        <v>189</v>
      </c>
      <c r="B2" s="709">
        <f>'1. key ratios'!B2</f>
        <v>44926</v>
      </c>
    </row>
    <row r="3" spans="1:11" s="465" customFormat="1" ht="12.75">
      <c r="A3" s="467" t="s">
        <v>820</v>
      </c>
    </row>
    <row r="4" spans="1:11">
      <c r="C4" s="532" t="s">
        <v>670</v>
      </c>
      <c r="D4" s="532" t="s">
        <v>671</v>
      </c>
      <c r="E4" s="532" t="s">
        <v>672</v>
      </c>
      <c r="F4" s="532" t="s">
        <v>673</v>
      </c>
      <c r="G4" s="532" t="s">
        <v>674</v>
      </c>
      <c r="H4" s="532" t="s">
        <v>675</v>
      </c>
      <c r="I4" s="532" t="s">
        <v>676</v>
      </c>
      <c r="J4" s="532" t="s">
        <v>677</v>
      </c>
      <c r="K4" s="532" t="s">
        <v>678</v>
      </c>
    </row>
    <row r="5" spans="1:11" ht="104.1" customHeight="1">
      <c r="A5" s="875" t="s">
        <v>821</v>
      </c>
      <c r="B5" s="876"/>
      <c r="C5" s="469" t="s">
        <v>822</v>
      </c>
      <c r="D5" s="469" t="s">
        <v>808</v>
      </c>
      <c r="E5" s="469" t="s">
        <v>809</v>
      </c>
      <c r="F5" s="469" t="s">
        <v>823</v>
      </c>
      <c r="G5" s="469" t="s">
        <v>824</v>
      </c>
      <c r="H5" s="469" t="s">
        <v>825</v>
      </c>
      <c r="I5" s="469" t="s">
        <v>826</v>
      </c>
      <c r="J5" s="469" t="s">
        <v>827</v>
      </c>
      <c r="K5" s="469" t="s">
        <v>828</v>
      </c>
    </row>
    <row r="6" spans="1:11" ht="12.75">
      <c r="A6" s="480">
        <v>1</v>
      </c>
      <c r="B6" s="480" t="s">
        <v>829</v>
      </c>
      <c r="C6" s="672">
        <v>443732708.68635899</v>
      </c>
      <c r="D6" s="672">
        <v>156442467.56</v>
      </c>
      <c r="E6" s="672">
        <v>2026500.0270179999</v>
      </c>
      <c r="F6" s="672">
        <v>186875937.65314001</v>
      </c>
      <c r="G6" s="672">
        <v>12032250858.888361</v>
      </c>
      <c r="H6" s="672">
        <v>380026273.36754298</v>
      </c>
      <c r="I6" s="672">
        <v>1007268917.613851</v>
      </c>
      <c r="J6" s="672">
        <v>757729367.60886705</v>
      </c>
      <c r="K6" s="672">
        <v>2867795804.4173999</v>
      </c>
    </row>
    <row r="7" spans="1:11" ht="12.75">
      <c r="A7" s="480">
        <v>2</v>
      </c>
      <c r="B7" s="481" t="s">
        <v>830</v>
      </c>
      <c r="C7" s="672">
        <v>0</v>
      </c>
      <c r="D7" s="672">
        <v>0</v>
      </c>
      <c r="E7" s="672">
        <v>0</v>
      </c>
      <c r="F7" s="672">
        <v>0</v>
      </c>
      <c r="G7" s="672">
        <v>0</v>
      </c>
      <c r="H7" s="672">
        <v>0</v>
      </c>
      <c r="I7" s="672">
        <v>19997582.289999999</v>
      </c>
      <c r="J7" s="672">
        <v>0</v>
      </c>
      <c r="K7" s="672">
        <v>157041599.72809321</v>
      </c>
    </row>
    <row r="8" spans="1:11" ht="12.75">
      <c r="A8" s="480">
        <v>3</v>
      </c>
      <c r="B8" s="481" t="s">
        <v>780</v>
      </c>
      <c r="C8" s="672">
        <v>251786307.97656399</v>
      </c>
      <c r="D8" s="672">
        <v>0</v>
      </c>
      <c r="E8" s="672">
        <v>644896673.35838401</v>
      </c>
      <c r="F8" s="672">
        <v>0</v>
      </c>
      <c r="G8" s="672">
        <v>576224386.76592302</v>
      </c>
      <c r="H8" s="672">
        <v>0.113938</v>
      </c>
      <c r="I8" s="672">
        <v>306474133.80813497</v>
      </c>
      <c r="J8" s="672">
        <v>204602886.73716301</v>
      </c>
      <c r="K8" s="672">
        <v>1275642678.509757</v>
      </c>
    </row>
    <row r="9" spans="1:11" ht="12.75">
      <c r="A9" s="480">
        <v>4</v>
      </c>
      <c r="B9" s="513" t="s">
        <v>831</v>
      </c>
      <c r="C9" s="672">
        <v>63630.716399999998</v>
      </c>
      <c r="D9" s="672">
        <v>2223848.5299999998</v>
      </c>
      <c r="E9" s="672">
        <v>0</v>
      </c>
      <c r="F9" s="672">
        <v>700741.55423999997</v>
      </c>
      <c r="G9" s="672">
        <v>360905658.60588199</v>
      </c>
      <c r="H9" s="672">
        <v>0</v>
      </c>
      <c r="I9" s="672">
        <v>11036438.700959999</v>
      </c>
      <c r="J9" s="672">
        <v>22908447.181194</v>
      </c>
      <c r="K9" s="672">
        <v>137872467.103196</v>
      </c>
    </row>
    <row r="10" spans="1:11" ht="12.75">
      <c r="A10" s="480">
        <v>5</v>
      </c>
      <c r="B10" s="533" t="s">
        <v>832</v>
      </c>
      <c r="C10" s="672">
        <v>0</v>
      </c>
      <c r="D10" s="672">
        <v>0</v>
      </c>
      <c r="E10" s="672">
        <v>0</v>
      </c>
      <c r="F10" s="672">
        <v>0</v>
      </c>
      <c r="G10" s="672">
        <v>0</v>
      </c>
      <c r="H10" s="672">
        <v>0</v>
      </c>
      <c r="I10" s="672">
        <v>0</v>
      </c>
      <c r="J10" s="672">
        <v>0</v>
      </c>
      <c r="K10" s="672">
        <v>0</v>
      </c>
    </row>
    <row r="11" spans="1:11" ht="12.75">
      <c r="A11" s="480">
        <v>6</v>
      </c>
      <c r="B11" s="533" t="s">
        <v>833</v>
      </c>
      <c r="C11" s="672">
        <v>1146935.5120000001</v>
      </c>
      <c r="D11" s="672">
        <v>0</v>
      </c>
      <c r="E11" s="672">
        <v>0</v>
      </c>
      <c r="F11" s="672">
        <v>0</v>
      </c>
      <c r="G11" s="672">
        <v>1071031.77776</v>
      </c>
      <c r="H11" s="672">
        <v>0</v>
      </c>
      <c r="I11" s="672">
        <v>1970330.3916799999</v>
      </c>
      <c r="J11" s="672">
        <v>11716077.08598</v>
      </c>
      <c r="K11" s="672">
        <v>149999.99257999999</v>
      </c>
    </row>
    <row r="18" spans="3:11">
      <c r="C18" s="712"/>
      <c r="D18" s="712"/>
      <c r="E18" s="712"/>
      <c r="F18" s="712"/>
      <c r="G18" s="712"/>
      <c r="H18" s="712"/>
      <c r="I18" s="712"/>
      <c r="J18" s="712"/>
      <c r="K18" s="712"/>
    </row>
    <row r="19" spans="3:11">
      <c r="C19" s="712"/>
      <c r="D19" s="712"/>
      <c r="E19" s="712"/>
      <c r="F19" s="712"/>
      <c r="G19" s="712"/>
      <c r="H19" s="712"/>
      <c r="I19" s="712"/>
      <c r="J19" s="712"/>
      <c r="K19" s="712"/>
    </row>
    <row r="20" spans="3:11">
      <c r="C20" s="712"/>
      <c r="D20" s="712"/>
      <c r="E20" s="712"/>
      <c r="F20" s="712"/>
      <c r="G20" s="712"/>
      <c r="H20" s="712"/>
      <c r="I20" s="712"/>
      <c r="J20" s="712"/>
      <c r="K20" s="712"/>
    </row>
    <row r="21" spans="3:11">
      <c r="C21" s="712"/>
      <c r="D21" s="712"/>
      <c r="E21" s="712"/>
      <c r="F21" s="712"/>
      <c r="G21" s="712"/>
      <c r="H21" s="712"/>
      <c r="I21" s="712"/>
      <c r="J21" s="712"/>
      <c r="K21" s="712"/>
    </row>
    <row r="22" spans="3:11">
      <c r="C22" s="712"/>
      <c r="D22" s="712"/>
      <c r="E22" s="712"/>
      <c r="F22" s="712"/>
      <c r="G22" s="712"/>
      <c r="H22" s="712"/>
      <c r="I22" s="712"/>
      <c r="J22" s="712"/>
      <c r="K22" s="712"/>
    </row>
    <row r="23" spans="3:11">
      <c r="C23" s="712"/>
      <c r="D23" s="712"/>
      <c r="E23" s="712"/>
      <c r="F23" s="712"/>
      <c r="G23" s="712"/>
      <c r="H23" s="712"/>
      <c r="I23" s="712"/>
      <c r="J23" s="712"/>
      <c r="K23" s="712"/>
    </row>
    <row r="24" spans="3:11">
      <c r="C24" s="712"/>
      <c r="D24" s="712"/>
      <c r="E24" s="712"/>
      <c r="F24" s="712"/>
      <c r="G24" s="712"/>
      <c r="H24" s="712"/>
      <c r="I24" s="712"/>
      <c r="J24" s="712"/>
      <c r="K24" s="712"/>
    </row>
    <row r="25" spans="3:11">
      <c r="C25" s="712"/>
      <c r="D25" s="712"/>
      <c r="E25" s="712"/>
      <c r="F25" s="712"/>
      <c r="G25" s="712"/>
      <c r="H25" s="712"/>
      <c r="I25" s="712"/>
      <c r="J25" s="712"/>
      <c r="K25" s="712"/>
    </row>
    <row r="26" spans="3:11">
      <c r="C26" s="712"/>
      <c r="D26" s="712"/>
      <c r="E26" s="712"/>
      <c r="F26" s="712"/>
      <c r="G26" s="712"/>
      <c r="H26" s="712"/>
      <c r="I26" s="712"/>
      <c r="J26" s="712"/>
      <c r="K26" s="712"/>
    </row>
    <row r="27" spans="3:11">
      <c r="C27" s="712"/>
      <c r="D27" s="712"/>
      <c r="E27" s="712"/>
      <c r="F27" s="712"/>
      <c r="G27" s="712"/>
      <c r="H27" s="712"/>
      <c r="I27" s="712"/>
      <c r="J27" s="712"/>
      <c r="K27" s="712"/>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70" zoomScaleNormal="70" workbookViewId="0">
      <selection activeCell="C7" sqref="C7:S20"/>
    </sheetView>
  </sheetViews>
  <sheetFormatPr defaultRowHeight="15"/>
  <cols>
    <col min="1" max="1" width="10" bestFit="1" customWidth="1"/>
    <col min="2" max="2" width="71.7109375" customWidth="1"/>
    <col min="3" max="4" width="14.5703125" bestFit="1" customWidth="1"/>
    <col min="5" max="5" width="12.42578125" bestFit="1" customWidth="1"/>
    <col min="6" max="6" width="16.140625" bestFit="1" customWidth="1"/>
    <col min="7" max="8" width="12.28515625" bestFit="1" customWidth="1"/>
    <col min="9" max="9" width="13.140625" bestFit="1" customWidth="1"/>
    <col min="10" max="10" width="13.28515625" bestFit="1" customWidth="1"/>
    <col min="11" max="11" width="12.42578125" bestFit="1" customWidth="1"/>
    <col min="12" max="12" width="16.140625" bestFit="1" customWidth="1"/>
    <col min="13" max="14" width="12.28515625" bestFit="1" customWidth="1"/>
    <col min="15" max="15" width="18.140625" bestFit="1" customWidth="1"/>
    <col min="16" max="16" width="48" bestFit="1" customWidth="1"/>
    <col min="17" max="17" width="45.85546875" bestFit="1" customWidth="1"/>
    <col min="18" max="18" width="48" bestFit="1" customWidth="1"/>
    <col min="19" max="19" width="44.42578125" bestFit="1" customWidth="1"/>
  </cols>
  <sheetData>
    <row r="1" spans="1:19">
      <c r="A1" s="464" t="s">
        <v>188</v>
      </c>
      <c r="B1" s="730" t="str">
        <f>'1. key ratios'!B1</f>
        <v>სს თიბისი ბანკი</v>
      </c>
    </row>
    <row r="2" spans="1:19">
      <c r="A2" s="466" t="s">
        <v>189</v>
      </c>
      <c r="B2" s="468">
        <f>'1. key ratios'!B2</f>
        <v>44926</v>
      </c>
    </row>
    <row r="3" spans="1:19">
      <c r="A3" s="467" t="s">
        <v>988</v>
      </c>
      <c r="B3" s="465"/>
    </row>
    <row r="4" spans="1:19">
      <c r="A4" s="467"/>
      <c r="B4" s="465"/>
    </row>
    <row r="5" spans="1:19" ht="24" customHeight="1">
      <c r="A5" s="878" t="s">
        <v>989</v>
      </c>
      <c r="B5" s="878"/>
      <c r="C5" s="879" t="s">
        <v>783</v>
      </c>
      <c r="D5" s="879"/>
      <c r="E5" s="879"/>
      <c r="F5" s="879"/>
      <c r="G5" s="879"/>
      <c r="H5" s="879"/>
      <c r="I5" s="879" t="s">
        <v>990</v>
      </c>
      <c r="J5" s="879"/>
      <c r="K5" s="879"/>
      <c r="L5" s="879"/>
      <c r="M5" s="879"/>
      <c r="N5" s="879"/>
      <c r="O5" s="877" t="s">
        <v>991</v>
      </c>
      <c r="P5" s="877" t="s">
        <v>992</v>
      </c>
      <c r="Q5" s="877" t="s">
        <v>993</v>
      </c>
      <c r="R5" s="877" t="s">
        <v>994</v>
      </c>
      <c r="S5" s="877" t="s">
        <v>995</v>
      </c>
    </row>
    <row r="6" spans="1:19" ht="36" customHeight="1">
      <c r="A6" s="878"/>
      <c r="B6" s="878"/>
      <c r="C6" s="731"/>
      <c r="D6" s="527" t="s">
        <v>814</v>
      </c>
      <c r="E6" s="527" t="s">
        <v>815</v>
      </c>
      <c r="F6" s="527" t="s">
        <v>816</v>
      </c>
      <c r="G6" s="527" t="s">
        <v>817</v>
      </c>
      <c r="H6" s="527" t="s">
        <v>818</v>
      </c>
      <c r="I6" s="731"/>
      <c r="J6" s="527" t="s">
        <v>814</v>
      </c>
      <c r="K6" s="527" t="s">
        <v>815</v>
      </c>
      <c r="L6" s="527" t="s">
        <v>816</v>
      </c>
      <c r="M6" s="527" t="s">
        <v>817</v>
      </c>
      <c r="N6" s="527" t="s">
        <v>818</v>
      </c>
      <c r="O6" s="877"/>
      <c r="P6" s="877"/>
      <c r="Q6" s="877"/>
      <c r="R6" s="877"/>
      <c r="S6" s="877"/>
    </row>
    <row r="7" spans="1:19">
      <c r="A7" s="732">
        <v>1</v>
      </c>
      <c r="B7" s="733" t="s">
        <v>996</v>
      </c>
      <c r="C7" s="741">
        <v>60702214.580700003</v>
      </c>
      <c r="D7" s="741">
        <v>58884413.455700003</v>
      </c>
      <c r="E7" s="741">
        <v>1072775.6472</v>
      </c>
      <c r="F7" s="741">
        <v>732638.37780000002</v>
      </c>
      <c r="G7" s="741">
        <v>0</v>
      </c>
      <c r="H7" s="741">
        <v>12387.1</v>
      </c>
      <c r="I7" s="741">
        <v>1517144.4468</v>
      </c>
      <c r="J7" s="741">
        <v>1177688.2688</v>
      </c>
      <c r="K7" s="741">
        <v>107277.5647</v>
      </c>
      <c r="L7" s="741">
        <v>219791.51329999999</v>
      </c>
      <c r="M7" s="741">
        <v>0</v>
      </c>
      <c r="N7" s="741">
        <v>12387.1</v>
      </c>
      <c r="O7" s="741">
        <v>2169</v>
      </c>
      <c r="P7" s="744">
        <v>0.14160500000000001</v>
      </c>
      <c r="Q7" s="744">
        <v>0.19287000000000001</v>
      </c>
      <c r="R7" s="744">
        <v>0.13408300000000001</v>
      </c>
      <c r="S7" s="741">
        <v>40.876676000000003</v>
      </c>
    </row>
    <row r="8" spans="1:19">
      <c r="A8" s="732">
        <v>2</v>
      </c>
      <c r="B8" s="734" t="s">
        <v>997</v>
      </c>
      <c r="C8" s="741">
        <v>2157135305.2491002</v>
      </c>
      <c r="D8" s="741">
        <v>1984422439.2249999</v>
      </c>
      <c r="E8" s="741">
        <v>47805491.427699998</v>
      </c>
      <c r="F8" s="741">
        <v>76632411.833499998</v>
      </c>
      <c r="G8" s="741">
        <v>32330364.600900002</v>
      </c>
      <c r="H8" s="741">
        <v>15944598.162</v>
      </c>
      <c r="I8" s="741">
        <v>99568501.939799994</v>
      </c>
      <c r="J8" s="741">
        <v>39688448.784299999</v>
      </c>
      <c r="K8" s="741">
        <v>4780549.1421999997</v>
      </c>
      <c r="L8" s="741">
        <v>22989723.550299998</v>
      </c>
      <c r="M8" s="741">
        <v>16165182.301000001</v>
      </c>
      <c r="N8" s="741">
        <v>15944598.162</v>
      </c>
      <c r="O8" s="741">
        <v>346940</v>
      </c>
      <c r="P8" s="744">
        <v>0.13469600000000001</v>
      </c>
      <c r="Q8" s="744">
        <v>0.16828199999999999</v>
      </c>
      <c r="R8" s="744">
        <v>0.153583</v>
      </c>
      <c r="S8" s="741">
        <v>53.979030000000002</v>
      </c>
    </row>
    <row r="9" spans="1:19">
      <c r="A9" s="732">
        <v>3</v>
      </c>
      <c r="B9" s="734" t="s">
        <v>999</v>
      </c>
      <c r="C9" s="741">
        <v>0</v>
      </c>
      <c r="D9" s="741">
        <v>0</v>
      </c>
      <c r="E9" s="741">
        <v>0</v>
      </c>
      <c r="F9" s="741">
        <v>0</v>
      </c>
      <c r="G9" s="741">
        <v>0</v>
      </c>
      <c r="H9" s="741">
        <v>0</v>
      </c>
      <c r="I9" s="741">
        <v>0</v>
      </c>
      <c r="J9" s="741">
        <v>0</v>
      </c>
      <c r="K9" s="741">
        <v>0</v>
      </c>
      <c r="L9" s="741">
        <v>0</v>
      </c>
      <c r="M9" s="741">
        <v>0</v>
      </c>
      <c r="N9" s="741">
        <v>0</v>
      </c>
      <c r="O9" s="741">
        <v>0</v>
      </c>
      <c r="P9" s="744">
        <v>0</v>
      </c>
      <c r="Q9" s="744">
        <v>0</v>
      </c>
      <c r="R9" s="744">
        <v>0</v>
      </c>
      <c r="S9" s="741">
        <v>0</v>
      </c>
    </row>
    <row r="10" spans="1:19">
      <c r="A10" s="732">
        <v>4</v>
      </c>
      <c r="B10" s="734" t="s">
        <v>1000</v>
      </c>
      <c r="C10" s="741">
        <v>93102195.329999998</v>
      </c>
      <c r="D10" s="741">
        <v>89337922.200000003</v>
      </c>
      <c r="E10" s="741">
        <v>942301.27</v>
      </c>
      <c r="F10" s="741">
        <v>1326754.8999999999</v>
      </c>
      <c r="G10" s="741">
        <v>1487345.16</v>
      </c>
      <c r="H10" s="741">
        <v>7871.8</v>
      </c>
      <c r="I10" s="741">
        <v>3030559.4210000001</v>
      </c>
      <c r="J10" s="741">
        <v>1786758.4439999999</v>
      </c>
      <c r="K10" s="741">
        <v>94230.126999999993</v>
      </c>
      <c r="L10" s="741">
        <v>398026.47</v>
      </c>
      <c r="M10" s="741">
        <v>743672.58</v>
      </c>
      <c r="N10" s="741">
        <v>7871.8</v>
      </c>
      <c r="O10" s="741">
        <v>103934</v>
      </c>
      <c r="P10" s="744">
        <v>7.4446999999999999E-2</v>
      </c>
      <c r="Q10" s="744">
        <v>0.23500599999999999</v>
      </c>
      <c r="R10" s="744">
        <v>7.5014999999999998E-2</v>
      </c>
      <c r="S10" s="741">
        <v>13.644367000000001</v>
      </c>
    </row>
    <row r="11" spans="1:19">
      <c r="A11" s="732">
        <v>5</v>
      </c>
      <c r="B11" s="734" t="s">
        <v>1001</v>
      </c>
      <c r="C11" s="741">
        <v>26706915.968699999</v>
      </c>
      <c r="D11" s="741">
        <v>25044516.483800001</v>
      </c>
      <c r="E11" s="741">
        <v>291153.44530000002</v>
      </c>
      <c r="F11" s="741">
        <v>1022498.2009000001</v>
      </c>
      <c r="G11" s="741">
        <v>337461.46870000003</v>
      </c>
      <c r="H11" s="741">
        <v>11286.37</v>
      </c>
      <c r="I11" s="741">
        <v>1016772.2389</v>
      </c>
      <c r="J11" s="741">
        <v>500890.32990000001</v>
      </c>
      <c r="K11" s="741">
        <v>29115.344499999999</v>
      </c>
      <c r="L11" s="741">
        <v>306749.46010000003</v>
      </c>
      <c r="M11" s="741">
        <v>168730.73439999999</v>
      </c>
      <c r="N11" s="741">
        <v>11286.37</v>
      </c>
      <c r="O11" s="741">
        <v>23018</v>
      </c>
      <c r="P11" s="744">
        <v>0.17571700000000001</v>
      </c>
      <c r="Q11" s="744">
        <v>0.18612999999999999</v>
      </c>
      <c r="R11" s="744">
        <v>0.175845</v>
      </c>
      <c r="S11" s="741">
        <v>280.56162</v>
      </c>
    </row>
    <row r="12" spans="1:19">
      <c r="A12" s="732">
        <v>6</v>
      </c>
      <c r="B12" s="734" t="s">
        <v>1002</v>
      </c>
      <c r="C12" s="741">
        <v>132071420.02</v>
      </c>
      <c r="D12" s="741">
        <v>117458527.91</v>
      </c>
      <c r="E12" s="741">
        <v>3106656.93</v>
      </c>
      <c r="F12" s="741">
        <v>6606681.8399999999</v>
      </c>
      <c r="G12" s="741">
        <v>3022732.06</v>
      </c>
      <c r="H12" s="741">
        <v>1876821.28</v>
      </c>
      <c r="I12" s="741">
        <v>8030028.1131999996</v>
      </c>
      <c r="J12" s="741">
        <v>2349170.5581999999</v>
      </c>
      <c r="K12" s="741">
        <v>310665.69300000003</v>
      </c>
      <c r="L12" s="741">
        <v>1982004.5519999999</v>
      </c>
      <c r="M12" s="741">
        <v>1511366.03</v>
      </c>
      <c r="N12" s="741">
        <v>1876821.28</v>
      </c>
      <c r="O12" s="741">
        <v>111525</v>
      </c>
      <c r="P12" s="744">
        <v>0.33609299999999998</v>
      </c>
      <c r="Q12" s="744">
        <v>0.33609299999999998</v>
      </c>
      <c r="R12" s="744">
        <v>0.34176699999999999</v>
      </c>
      <c r="S12" s="741">
        <v>389.11662999999999</v>
      </c>
    </row>
    <row r="13" spans="1:19">
      <c r="A13" s="732">
        <v>7</v>
      </c>
      <c r="B13" s="734" t="s">
        <v>1003</v>
      </c>
      <c r="C13" s="741">
        <v>4366992665.1810999</v>
      </c>
      <c r="D13" s="741">
        <v>4185371705.6485</v>
      </c>
      <c r="E13" s="741">
        <v>63074862.036700003</v>
      </c>
      <c r="F13" s="741">
        <v>87731231.946600005</v>
      </c>
      <c r="G13" s="741">
        <v>4624173.8914999999</v>
      </c>
      <c r="H13" s="741">
        <v>26190691.6578</v>
      </c>
      <c r="I13" s="741">
        <v>144837068.5117</v>
      </c>
      <c r="J13" s="741">
        <v>83707434.119800001</v>
      </c>
      <c r="K13" s="741">
        <v>6307486.2035999997</v>
      </c>
      <c r="L13" s="741">
        <v>26319369.584800001</v>
      </c>
      <c r="M13" s="741">
        <v>2312086.9457</v>
      </c>
      <c r="N13" s="741">
        <v>26190691.6578</v>
      </c>
      <c r="O13" s="741">
        <v>44613</v>
      </c>
      <c r="P13" s="744">
        <v>9.2298000000000005E-2</v>
      </c>
      <c r="Q13" s="744">
        <v>0.123817</v>
      </c>
      <c r="R13" s="744">
        <v>8.9366000000000001E-2</v>
      </c>
      <c r="S13" s="741">
        <v>134.515525</v>
      </c>
    </row>
    <row r="14" spans="1:19">
      <c r="A14" s="740">
        <v>7.1</v>
      </c>
      <c r="B14" s="735" t="s">
        <v>1004</v>
      </c>
      <c r="C14" s="741">
        <v>3333773665.2346001</v>
      </c>
      <c r="D14" s="741">
        <v>3176962366.0826001</v>
      </c>
      <c r="E14" s="741">
        <v>51984969.553800002</v>
      </c>
      <c r="F14" s="741">
        <v>77322793.8266</v>
      </c>
      <c r="G14" s="741">
        <v>4160328.2707000002</v>
      </c>
      <c r="H14" s="741">
        <v>23343207.5009</v>
      </c>
      <c r="I14" s="741">
        <v>117357954.067</v>
      </c>
      <c r="J14" s="741">
        <v>63539247.326700002</v>
      </c>
      <c r="K14" s="741">
        <v>5198496.9551999997</v>
      </c>
      <c r="L14" s="741">
        <v>23196838.148899999</v>
      </c>
      <c r="M14" s="741">
        <v>2080164.1353</v>
      </c>
      <c r="N14" s="741">
        <v>23343207.5009</v>
      </c>
      <c r="O14" s="741">
        <v>31323</v>
      </c>
      <c r="P14" s="744">
        <v>9.2184000000000002E-2</v>
      </c>
      <c r="Q14" s="744">
        <v>0.12363200000000001</v>
      </c>
      <c r="R14" s="744">
        <v>8.8077000000000003E-2</v>
      </c>
      <c r="S14" s="741">
        <v>134.762517</v>
      </c>
    </row>
    <row r="15" spans="1:19" ht="25.5">
      <c r="A15" s="740">
        <v>7.2</v>
      </c>
      <c r="B15" s="735" t="s">
        <v>1005</v>
      </c>
      <c r="C15" s="741">
        <v>629679523.6408</v>
      </c>
      <c r="D15" s="741">
        <v>615881043.61749995</v>
      </c>
      <c r="E15" s="741">
        <v>6754192.0608999999</v>
      </c>
      <c r="F15" s="741">
        <v>5640476.9674000004</v>
      </c>
      <c r="G15" s="741">
        <v>104683.15</v>
      </c>
      <c r="H15" s="741">
        <v>1299127.845</v>
      </c>
      <c r="I15" s="741">
        <v>16036652.5899</v>
      </c>
      <c r="J15" s="741">
        <v>12317620.873500001</v>
      </c>
      <c r="K15" s="741">
        <v>675419.20609999995</v>
      </c>
      <c r="L15" s="741">
        <v>1692143.0903</v>
      </c>
      <c r="M15" s="741">
        <v>52341.574999999997</v>
      </c>
      <c r="N15" s="741">
        <v>1299127.845</v>
      </c>
      <c r="O15" s="741">
        <v>5087</v>
      </c>
      <c r="P15" s="744">
        <v>8.9504E-2</v>
      </c>
      <c r="Q15" s="744">
        <v>0.120379</v>
      </c>
      <c r="R15" s="744">
        <v>9.2229000000000005E-2</v>
      </c>
      <c r="S15" s="741">
        <v>134.66690800000001</v>
      </c>
    </row>
    <row r="16" spans="1:19">
      <c r="A16" s="740">
        <v>7.3</v>
      </c>
      <c r="B16" s="735" t="s">
        <v>1006</v>
      </c>
      <c r="C16" s="741">
        <v>403539476.3057</v>
      </c>
      <c r="D16" s="741">
        <v>392528295.94840002</v>
      </c>
      <c r="E16" s="741">
        <v>4335700.4220000003</v>
      </c>
      <c r="F16" s="741">
        <v>4767961.1525999997</v>
      </c>
      <c r="G16" s="741">
        <v>359162.47080000001</v>
      </c>
      <c r="H16" s="741">
        <v>1548356.3119000001</v>
      </c>
      <c r="I16" s="741">
        <v>11442461.854800001</v>
      </c>
      <c r="J16" s="741">
        <v>7850565.9195999997</v>
      </c>
      <c r="K16" s="741">
        <v>433570.04229999997</v>
      </c>
      <c r="L16" s="741">
        <v>1430388.3455999999</v>
      </c>
      <c r="M16" s="741">
        <v>179581.23540000001</v>
      </c>
      <c r="N16" s="741">
        <v>1548356.3119000001</v>
      </c>
      <c r="O16" s="741">
        <v>8203</v>
      </c>
      <c r="P16" s="744">
        <v>9.8206000000000002E-2</v>
      </c>
      <c r="Q16" s="744">
        <v>0.131327</v>
      </c>
      <c r="R16" s="744">
        <v>9.5547000000000007E-2</v>
      </c>
      <c r="S16" s="741">
        <v>132.23882800000001</v>
      </c>
    </row>
    <row r="17" spans="1:19">
      <c r="A17" s="732">
        <v>8</v>
      </c>
      <c r="B17" s="734" t="s">
        <v>1007</v>
      </c>
      <c r="C17" s="741">
        <v>77597516.024700001</v>
      </c>
      <c r="D17" s="741">
        <v>76368730.286400005</v>
      </c>
      <c r="E17" s="741">
        <v>513250.01439999999</v>
      </c>
      <c r="F17" s="741">
        <v>141049.1091</v>
      </c>
      <c r="G17" s="741">
        <v>51010.68</v>
      </c>
      <c r="H17" s="741">
        <v>523475.93479999999</v>
      </c>
      <c r="I17" s="741">
        <v>2169995.6140999999</v>
      </c>
      <c r="J17" s="741">
        <v>1527374.6052000001</v>
      </c>
      <c r="K17" s="741">
        <v>51325.001400000001</v>
      </c>
      <c r="L17" s="741">
        <v>42314.7327</v>
      </c>
      <c r="M17" s="741">
        <v>25505.34</v>
      </c>
      <c r="N17" s="741">
        <v>523475.93479999999</v>
      </c>
      <c r="O17" s="741">
        <v>57156</v>
      </c>
      <c r="P17" s="744">
        <v>0.15149699999999999</v>
      </c>
      <c r="Q17" s="744">
        <v>0.16323699999999999</v>
      </c>
      <c r="R17" s="744">
        <v>0.173569</v>
      </c>
      <c r="S17" s="741">
        <v>1.4964040000000001</v>
      </c>
    </row>
    <row r="18" spans="1:19">
      <c r="A18" s="736">
        <v>9</v>
      </c>
      <c r="B18" s="737" t="s">
        <v>1008</v>
      </c>
      <c r="C18" s="742">
        <v>0</v>
      </c>
      <c r="D18" s="742">
        <v>0</v>
      </c>
      <c r="E18" s="742">
        <v>0</v>
      </c>
      <c r="F18" s="742">
        <v>0</v>
      </c>
      <c r="G18" s="742">
        <v>0</v>
      </c>
      <c r="H18" s="742">
        <v>0</v>
      </c>
      <c r="I18" s="742">
        <v>0</v>
      </c>
      <c r="J18" s="742">
        <v>0</v>
      </c>
      <c r="K18" s="742">
        <v>0</v>
      </c>
      <c r="L18" s="742">
        <v>0</v>
      </c>
      <c r="M18" s="742">
        <v>0</v>
      </c>
      <c r="N18" s="742">
        <v>0</v>
      </c>
      <c r="O18" s="742">
        <v>0</v>
      </c>
      <c r="P18" s="745">
        <v>0</v>
      </c>
      <c r="Q18" s="745">
        <v>0</v>
      </c>
      <c r="R18" s="745">
        <v>0</v>
      </c>
      <c r="S18" s="742">
        <v>0</v>
      </c>
    </row>
    <row r="19" spans="1:19">
      <c r="A19" s="738">
        <v>10</v>
      </c>
      <c r="B19" s="739" t="s">
        <v>1009</v>
      </c>
      <c r="C19" s="743">
        <v>6914308232.3542995</v>
      </c>
      <c r="D19" s="743">
        <v>6536888255.2094002</v>
      </c>
      <c r="E19" s="743">
        <v>116806490.7713</v>
      </c>
      <c r="F19" s="743">
        <v>174193266.20789999</v>
      </c>
      <c r="G19" s="743">
        <v>41853087.861100003</v>
      </c>
      <c r="H19" s="743">
        <v>44567132.3046</v>
      </c>
      <c r="I19" s="743">
        <v>260170070.28549999</v>
      </c>
      <c r="J19" s="743">
        <v>130737765.1102</v>
      </c>
      <c r="K19" s="743">
        <v>11680649.076400001</v>
      </c>
      <c r="L19" s="743">
        <v>52257979.863200001</v>
      </c>
      <c r="M19" s="743">
        <v>20926543.9311</v>
      </c>
      <c r="N19" s="743">
        <v>44567132.3046</v>
      </c>
      <c r="O19" s="743">
        <v>689355</v>
      </c>
      <c r="P19" s="746">
        <v>0.147949</v>
      </c>
      <c r="Q19" s="746">
        <v>0.17844199999999999</v>
      </c>
      <c r="R19" s="746">
        <v>0.1157</v>
      </c>
      <c r="S19" s="743">
        <v>110.87446799999999</v>
      </c>
    </row>
    <row r="20" spans="1:19" ht="25.5">
      <c r="A20" s="740">
        <v>10.1</v>
      </c>
      <c r="B20" s="735" t="s">
        <v>998</v>
      </c>
      <c r="C20" s="741">
        <v>0</v>
      </c>
      <c r="D20" s="741">
        <v>0</v>
      </c>
      <c r="E20" s="741">
        <v>0</v>
      </c>
      <c r="F20" s="741">
        <v>0</v>
      </c>
      <c r="G20" s="741">
        <v>0</v>
      </c>
      <c r="H20" s="741">
        <v>0</v>
      </c>
      <c r="I20" s="741">
        <v>0</v>
      </c>
      <c r="J20" s="741">
        <v>0</v>
      </c>
      <c r="K20" s="741">
        <v>0</v>
      </c>
      <c r="L20" s="741">
        <v>0</v>
      </c>
      <c r="M20" s="741">
        <v>0</v>
      </c>
      <c r="N20" s="741">
        <v>0</v>
      </c>
      <c r="O20" s="741">
        <v>0</v>
      </c>
      <c r="P20" s="744">
        <v>0</v>
      </c>
      <c r="Q20" s="744">
        <v>0</v>
      </c>
      <c r="R20" s="744">
        <v>0</v>
      </c>
      <c r="S20" s="741">
        <v>0</v>
      </c>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43"/>
  <sheetViews>
    <sheetView zoomScale="85" zoomScaleNormal="85" workbookViewId="0">
      <pane xSplit="1" ySplit="5" topLeftCell="B6" activePane="bottomRight" state="frozen"/>
      <selection pane="topRight"/>
      <selection pane="bottomLeft"/>
      <selection pane="bottomRight" activeCell="C7" sqref="C7:H41"/>
    </sheetView>
  </sheetViews>
  <sheetFormatPr defaultRowHeight="15"/>
  <cols>
    <col min="1" max="1" width="9.5703125" style="2" bestFit="1" customWidth="1"/>
    <col min="2" max="2" width="55.140625" style="2" bestFit="1" customWidth="1"/>
    <col min="3" max="5" width="17" style="2" bestFit="1" customWidth="1"/>
    <col min="6" max="6" width="16" style="2" bestFit="1" customWidth="1"/>
    <col min="7" max="8" width="17" style="2" bestFit="1" customWidth="1"/>
    <col min="9" max="10" width="11.5703125" bestFit="1" customWidth="1"/>
    <col min="11" max="11" width="13.42578125" bestFit="1" customWidth="1"/>
    <col min="12" max="12" width="11.5703125" bestFit="1" customWidth="1"/>
    <col min="13" max="14" width="13.42578125" bestFit="1" customWidth="1"/>
  </cols>
  <sheetData>
    <row r="1" spans="1:15" s="715" customFormat="1" ht="15.75">
      <c r="A1" s="181" t="s">
        <v>188</v>
      </c>
      <c r="B1" s="714" t="str">
        <f>Info!C2</f>
        <v>სს თიბისი ბანკი</v>
      </c>
      <c r="C1" s="714"/>
      <c r="D1" s="714"/>
      <c r="E1" s="714"/>
      <c r="F1" s="714"/>
      <c r="G1" s="714"/>
      <c r="H1" s="714"/>
    </row>
    <row r="2" spans="1:15" s="715" customFormat="1" ht="15.75">
      <c r="A2" s="181" t="s">
        <v>189</v>
      </c>
      <c r="B2" s="693">
        <f>'1. key ratios'!B2</f>
        <v>44926</v>
      </c>
      <c r="C2" s="714"/>
      <c r="D2" s="714"/>
      <c r="E2" s="714"/>
      <c r="F2" s="714"/>
      <c r="G2" s="714"/>
      <c r="H2" s="714"/>
    </row>
    <row r="3" spans="1:15" ht="15.75">
      <c r="A3" s="16"/>
    </row>
    <row r="4" spans="1:15" ht="16.5" thickBot="1">
      <c r="A4" s="30" t="s">
        <v>405</v>
      </c>
      <c r="B4" s="68" t="s">
        <v>243</v>
      </c>
      <c r="C4" s="30"/>
      <c r="D4" s="31"/>
      <c r="E4" s="31"/>
      <c r="F4" s="32"/>
      <c r="G4" s="32"/>
      <c r="H4" s="33" t="s">
        <v>93</v>
      </c>
    </row>
    <row r="5" spans="1:15" ht="15.75">
      <c r="A5" s="34"/>
      <c r="B5" s="35"/>
      <c r="C5" s="772" t="s">
        <v>194</v>
      </c>
      <c r="D5" s="773"/>
      <c r="E5" s="774"/>
      <c r="F5" s="772" t="s">
        <v>195</v>
      </c>
      <c r="G5" s="773"/>
      <c r="H5" s="775"/>
    </row>
    <row r="6" spans="1:15" ht="15.75">
      <c r="A6" s="36" t="s">
        <v>26</v>
      </c>
      <c r="B6" s="37" t="s">
        <v>153</v>
      </c>
      <c r="C6" s="612" t="s">
        <v>27</v>
      </c>
      <c r="D6" s="612" t="s">
        <v>94</v>
      </c>
      <c r="E6" s="612" t="s">
        <v>68</v>
      </c>
      <c r="F6" s="612" t="s">
        <v>27</v>
      </c>
      <c r="G6" s="612" t="s">
        <v>94</v>
      </c>
      <c r="H6" s="613" t="s">
        <v>68</v>
      </c>
    </row>
    <row r="7" spans="1:15" ht="15.75">
      <c r="A7" s="36">
        <v>1</v>
      </c>
      <c r="B7" s="38" t="s">
        <v>154</v>
      </c>
      <c r="C7" s="594">
        <v>396599923.31</v>
      </c>
      <c r="D7" s="594">
        <v>696015934.62000012</v>
      </c>
      <c r="E7" s="614">
        <v>1092615857.9300001</v>
      </c>
      <c r="F7" s="595">
        <v>310949884.16000003</v>
      </c>
      <c r="G7" s="596">
        <v>486256859.23000002</v>
      </c>
      <c r="H7" s="615">
        <v>797206743.3900001</v>
      </c>
      <c r="I7" s="621"/>
      <c r="J7" s="621"/>
      <c r="K7" s="621"/>
      <c r="L7" s="621"/>
      <c r="M7" s="621"/>
      <c r="N7" s="621"/>
      <c r="O7" s="621"/>
    </row>
    <row r="8" spans="1:15" ht="15.75">
      <c r="A8" s="36">
        <v>2</v>
      </c>
      <c r="B8" s="38" t="s">
        <v>155</v>
      </c>
      <c r="C8" s="594">
        <v>310036428.22000003</v>
      </c>
      <c r="D8" s="594">
        <v>2052160418.9400001</v>
      </c>
      <c r="E8" s="614">
        <v>2362196847.1599998</v>
      </c>
      <c r="F8" s="595">
        <v>115025029.37</v>
      </c>
      <c r="G8" s="596">
        <v>2104819361.3300002</v>
      </c>
      <c r="H8" s="615">
        <v>2219844390.7000003</v>
      </c>
      <c r="I8" s="621"/>
      <c r="J8" s="621"/>
      <c r="K8" s="621"/>
      <c r="L8" s="621"/>
      <c r="M8" s="621"/>
      <c r="N8" s="621"/>
    </row>
    <row r="9" spans="1:15" ht="15.75">
      <c r="A9" s="36">
        <v>3</v>
      </c>
      <c r="B9" s="38" t="s">
        <v>156</v>
      </c>
      <c r="C9" s="594">
        <v>135608445.87</v>
      </c>
      <c r="D9" s="594">
        <v>1731341210.3600001</v>
      </c>
      <c r="E9" s="614">
        <v>1866949656.23</v>
      </c>
      <c r="F9" s="595">
        <v>624120.13</v>
      </c>
      <c r="G9" s="596">
        <v>636614405.82000005</v>
      </c>
      <c r="H9" s="615">
        <v>637238525.95000005</v>
      </c>
      <c r="I9" s="621"/>
      <c r="J9" s="621"/>
      <c r="K9" s="621"/>
      <c r="L9" s="621"/>
      <c r="M9" s="621"/>
      <c r="N9" s="621"/>
    </row>
    <row r="10" spans="1:15" ht="15.75">
      <c r="A10" s="36">
        <v>4</v>
      </c>
      <c r="B10" s="38" t="s">
        <v>185</v>
      </c>
      <c r="C10" s="594">
        <v>0</v>
      </c>
      <c r="D10" s="594">
        <v>0</v>
      </c>
      <c r="E10" s="614">
        <v>0</v>
      </c>
      <c r="F10" s="595">
        <v>0</v>
      </c>
      <c r="G10" s="596">
        <v>0</v>
      </c>
      <c r="H10" s="615">
        <v>0</v>
      </c>
      <c r="I10" s="621"/>
      <c r="J10" s="621"/>
      <c r="K10" s="621"/>
      <c r="L10" s="621"/>
      <c r="M10" s="621"/>
      <c r="N10" s="621"/>
    </row>
    <row r="11" spans="1:15" ht="15.75">
      <c r="A11" s="36">
        <v>5</v>
      </c>
      <c r="B11" s="38" t="s">
        <v>157</v>
      </c>
      <c r="C11" s="594">
        <v>2748382030.9700003</v>
      </c>
      <c r="D11" s="594">
        <v>363337473.70957994</v>
      </c>
      <c r="E11" s="614">
        <v>3111719504.6795802</v>
      </c>
      <c r="F11" s="595">
        <v>1835038117.72</v>
      </c>
      <c r="G11" s="596">
        <v>94004229.584543988</v>
      </c>
      <c r="H11" s="615">
        <v>1929042347.304544</v>
      </c>
      <c r="I11" s="621"/>
      <c r="J11" s="621"/>
      <c r="K11" s="621"/>
      <c r="L11" s="621"/>
      <c r="M11" s="621"/>
      <c r="N11" s="621"/>
    </row>
    <row r="12" spans="1:15" ht="15.75">
      <c r="A12" s="36">
        <v>6.1</v>
      </c>
      <c r="B12" s="39" t="s">
        <v>158</v>
      </c>
      <c r="C12" s="594">
        <v>9550392923.8099995</v>
      </c>
      <c r="D12" s="594">
        <v>8283755912.000001</v>
      </c>
      <c r="E12" s="614">
        <v>17834148835.810001</v>
      </c>
      <c r="F12" s="595">
        <v>7776485031</v>
      </c>
      <c r="G12" s="596">
        <v>8962650155.6700001</v>
      </c>
      <c r="H12" s="615">
        <v>16739135186.67</v>
      </c>
      <c r="I12" s="621"/>
      <c r="J12" s="621"/>
      <c r="K12" s="621"/>
      <c r="L12" s="621"/>
      <c r="M12" s="621"/>
      <c r="N12" s="621"/>
    </row>
    <row r="13" spans="1:15" ht="15.75">
      <c r="A13" s="36">
        <v>6.2</v>
      </c>
      <c r="B13" s="39" t="s">
        <v>159</v>
      </c>
      <c r="C13" s="594">
        <v>-318945156.08999997</v>
      </c>
      <c r="D13" s="594">
        <v>-304775456.74000001</v>
      </c>
      <c r="E13" s="614">
        <v>-623720612.82999992</v>
      </c>
      <c r="F13" s="595">
        <v>-291013415.95999998</v>
      </c>
      <c r="G13" s="596">
        <v>-407801572.50999999</v>
      </c>
      <c r="H13" s="615">
        <v>-698814988.47000003</v>
      </c>
      <c r="I13" s="621"/>
      <c r="J13" s="621"/>
      <c r="K13" s="621"/>
      <c r="L13" s="621"/>
      <c r="M13" s="621"/>
      <c r="N13" s="621"/>
    </row>
    <row r="14" spans="1:15" ht="15.75">
      <c r="A14" s="36">
        <v>6</v>
      </c>
      <c r="B14" s="38" t="s">
        <v>160</v>
      </c>
      <c r="C14" s="616">
        <v>9231447767.7199993</v>
      </c>
      <c r="D14" s="616">
        <v>7978980455.2600012</v>
      </c>
      <c r="E14" s="616">
        <v>17210428222.98</v>
      </c>
      <c r="F14" s="616">
        <v>7485471615.04</v>
      </c>
      <c r="G14" s="616">
        <v>8554848583.1599998</v>
      </c>
      <c r="H14" s="617">
        <v>16040320198.200001</v>
      </c>
      <c r="I14" s="621"/>
      <c r="J14" s="621"/>
      <c r="K14" s="621"/>
      <c r="L14" s="621"/>
      <c r="M14" s="621"/>
      <c r="N14" s="621"/>
    </row>
    <row r="15" spans="1:15" ht="15.75">
      <c r="A15" s="36">
        <v>7</v>
      </c>
      <c r="B15" s="38" t="s">
        <v>161</v>
      </c>
      <c r="C15" s="598">
        <v>177407272.88000003</v>
      </c>
      <c r="D15" s="598">
        <v>71383728.86999999</v>
      </c>
      <c r="E15" s="616">
        <v>248791001.75</v>
      </c>
      <c r="F15" s="600">
        <v>151697775.36000001</v>
      </c>
      <c r="G15" s="598">
        <v>113801578.58000001</v>
      </c>
      <c r="H15" s="617">
        <v>265499353.94000003</v>
      </c>
      <c r="I15" s="621"/>
      <c r="J15" s="621"/>
      <c r="K15" s="621"/>
      <c r="L15" s="621"/>
      <c r="M15" s="621"/>
      <c r="N15" s="621"/>
    </row>
    <row r="16" spans="1:15" ht="15.75">
      <c r="A16" s="36">
        <v>8</v>
      </c>
      <c r="B16" s="38" t="s">
        <v>162</v>
      </c>
      <c r="C16" s="598">
        <v>130171607.23000002</v>
      </c>
      <c r="D16" s="598">
        <v>0</v>
      </c>
      <c r="E16" s="616">
        <v>130171607.23000002</v>
      </c>
      <c r="F16" s="600">
        <v>129872876.02</v>
      </c>
      <c r="G16" s="598">
        <v>0</v>
      </c>
      <c r="H16" s="617">
        <v>129872876.02</v>
      </c>
      <c r="I16" s="621"/>
      <c r="J16" s="621"/>
      <c r="K16" s="621"/>
      <c r="L16" s="621"/>
      <c r="M16" s="621"/>
      <c r="N16" s="621"/>
    </row>
    <row r="17" spans="1:14" ht="15.75">
      <c r="A17" s="36">
        <v>9</v>
      </c>
      <c r="B17" s="38" t="s">
        <v>163</v>
      </c>
      <c r="C17" s="598">
        <v>28324914.209999993</v>
      </c>
      <c r="D17" s="598">
        <v>8733457.5018199999</v>
      </c>
      <c r="E17" s="616">
        <v>37058371.711819991</v>
      </c>
      <c r="F17" s="600">
        <v>27201585.409999996</v>
      </c>
      <c r="G17" s="598">
        <v>10012123.597903999</v>
      </c>
      <c r="H17" s="617">
        <v>37213709.007903993</v>
      </c>
      <c r="I17" s="621"/>
      <c r="J17" s="621"/>
      <c r="K17" s="621"/>
      <c r="L17" s="621"/>
      <c r="M17" s="621"/>
      <c r="N17" s="621"/>
    </row>
    <row r="18" spans="1:14" ht="15.75">
      <c r="A18" s="36">
        <v>10</v>
      </c>
      <c r="B18" s="38" t="s">
        <v>164</v>
      </c>
      <c r="C18" s="598">
        <v>805300311.98000002</v>
      </c>
      <c r="D18" s="598">
        <v>0</v>
      </c>
      <c r="E18" s="616">
        <v>805300311.98000002</v>
      </c>
      <c r="F18" s="600">
        <v>697352904.70000005</v>
      </c>
      <c r="G18" s="598">
        <v>0</v>
      </c>
      <c r="H18" s="617">
        <v>697352904.70000005</v>
      </c>
      <c r="I18" s="621"/>
      <c r="J18" s="621"/>
      <c r="K18" s="621"/>
      <c r="L18" s="621"/>
      <c r="M18" s="621"/>
      <c r="N18" s="621"/>
    </row>
    <row r="19" spans="1:14" ht="15.75">
      <c r="A19" s="36">
        <v>11</v>
      </c>
      <c r="B19" s="38" t="s">
        <v>165</v>
      </c>
      <c r="C19" s="598">
        <v>436656143.81</v>
      </c>
      <c r="D19" s="598">
        <v>190014563.09</v>
      </c>
      <c r="E19" s="616">
        <v>626670706.89999998</v>
      </c>
      <c r="F19" s="600">
        <v>527239568.86000007</v>
      </c>
      <c r="G19" s="598">
        <v>124370496.08</v>
      </c>
      <c r="H19" s="617">
        <v>651610064.94000006</v>
      </c>
      <c r="I19" s="621"/>
      <c r="J19" s="621"/>
      <c r="K19" s="621"/>
      <c r="L19" s="621"/>
      <c r="M19" s="621"/>
      <c r="N19" s="621"/>
    </row>
    <row r="20" spans="1:14" ht="15.75">
      <c r="A20" s="36">
        <v>12</v>
      </c>
      <c r="B20" s="40" t="s">
        <v>166</v>
      </c>
      <c r="C20" s="616">
        <v>14399934846.199997</v>
      </c>
      <c r="D20" s="616">
        <v>13091967242.3514</v>
      </c>
      <c r="E20" s="616">
        <v>27491902088.551399</v>
      </c>
      <c r="F20" s="616">
        <v>11280473476.77</v>
      </c>
      <c r="G20" s="616">
        <v>12124727637.382448</v>
      </c>
      <c r="H20" s="617">
        <v>23405201114.152451</v>
      </c>
      <c r="I20" s="621"/>
      <c r="J20" s="621"/>
      <c r="K20" s="621"/>
      <c r="L20" s="621"/>
      <c r="M20" s="621"/>
      <c r="N20" s="621"/>
    </row>
    <row r="21" spans="1:14" ht="15.75">
      <c r="A21" s="36"/>
      <c r="B21" s="37" t="s">
        <v>183</v>
      </c>
      <c r="C21" s="618"/>
      <c r="D21" s="618"/>
      <c r="E21" s="618"/>
      <c r="F21" s="619"/>
      <c r="G21" s="618"/>
      <c r="H21" s="620"/>
      <c r="I21" s="621"/>
      <c r="J21" s="621"/>
      <c r="K21" s="621"/>
      <c r="L21" s="621"/>
      <c r="M21" s="621"/>
      <c r="N21" s="621"/>
    </row>
    <row r="22" spans="1:14" ht="15.75">
      <c r="A22" s="36">
        <v>13</v>
      </c>
      <c r="B22" s="38" t="s">
        <v>167</v>
      </c>
      <c r="C22" s="598">
        <v>8082465.3099999996</v>
      </c>
      <c r="D22" s="598">
        <v>359975143.06</v>
      </c>
      <c r="E22" s="616">
        <v>368057608.37</v>
      </c>
      <c r="F22" s="600">
        <v>35968599.539999999</v>
      </c>
      <c r="G22" s="598">
        <v>285800021.85000002</v>
      </c>
      <c r="H22" s="617">
        <v>321768621.39000005</v>
      </c>
      <c r="I22" s="621"/>
      <c r="J22" s="621"/>
      <c r="K22" s="621"/>
      <c r="L22" s="621"/>
      <c r="M22" s="621"/>
      <c r="N22" s="621"/>
    </row>
    <row r="23" spans="1:14" ht="15.75">
      <c r="A23" s="36">
        <v>14</v>
      </c>
      <c r="B23" s="38" t="s">
        <v>168</v>
      </c>
      <c r="C23" s="598">
        <v>2798047254.4900002</v>
      </c>
      <c r="D23" s="598">
        <v>2890431108.1300001</v>
      </c>
      <c r="E23" s="616">
        <v>5688478362.6200008</v>
      </c>
      <c r="F23" s="600">
        <v>2233679090.1700001</v>
      </c>
      <c r="G23" s="598">
        <v>2756945509.7200003</v>
      </c>
      <c r="H23" s="617">
        <v>4990624599.8900003</v>
      </c>
      <c r="I23" s="621"/>
      <c r="J23" s="621"/>
      <c r="K23" s="621"/>
      <c r="L23" s="621"/>
      <c r="M23" s="621"/>
      <c r="N23" s="621"/>
    </row>
    <row r="24" spans="1:14" ht="15.75">
      <c r="A24" s="36">
        <v>15</v>
      </c>
      <c r="B24" s="38" t="s">
        <v>169</v>
      </c>
      <c r="C24" s="598">
        <v>2512386536.6799998</v>
      </c>
      <c r="D24" s="598">
        <v>4114170889.6199999</v>
      </c>
      <c r="E24" s="616">
        <v>6626557426.2999992</v>
      </c>
      <c r="F24" s="600">
        <v>1518580833.99</v>
      </c>
      <c r="G24" s="598">
        <v>3536325613.0600004</v>
      </c>
      <c r="H24" s="617">
        <v>5054906447.0500002</v>
      </c>
      <c r="I24" s="621"/>
      <c r="J24" s="621"/>
      <c r="K24" s="621"/>
      <c r="L24" s="621"/>
      <c r="M24" s="621"/>
      <c r="N24" s="621"/>
    </row>
    <row r="25" spans="1:14" ht="15.75">
      <c r="A25" s="36">
        <v>16</v>
      </c>
      <c r="B25" s="38" t="s">
        <v>170</v>
      </c>
      <c r="C25" s="598">
        <v>2970457086.54</v>
      </c>
      <c r="D25" s="598">
        <v>2572076780.3800001</v>
      </c>
      <c r="E25" s="616">
        <v>5542533866.9200001</v>
      </c>
      <c r="F25" s="600">
        <v>1809637974.1900001</v>
      </c>
      <c r="G25" s="598">
        <v>3155714310.7799997</v>
      </c>
      <c r="H25" s="617">
        <v>4965352284.9699993</v>
      </c>
      <c r="I25" s="621"/>
      <c r="J25" s="621"/>
      <c r="K25" s="621"/>
      <c r="L25" s="621"/>
      <c r="M25" s="621"/>
      <c r="N25" s="621"/>
    </row>
    <row r="26" spans="1:14" ht="15.75">
      <c r="A26" s="36">
        <v>17</v>
      </c>
      <c r="B26" s="38" t="s">
        <v>171</v>
      </c>
      <c r="C26" s="618">
        <v>0</v>
      </c>
      <c r="D26" s="618">
        <v>617049757.5</v>
      </c>
      <c r="E26" s="616">
        <v>617049757.5</v>
      </c>
      <c r="F26" s="619">
        <v>0</v>
      </c>
      <c r="G26" s="618">
        <v>924394714.91999996</v>
      </c>
      <c r="H26" s="617">
        <v>924394714.91999996</v>
      </c>
      <c r="I26" s="621"/>
      <c r="J26" s="621"/>
      <c r="K26" s="621"/>
      <c r="L26" s="621"/>
      <c r="M26" s="621"/>
      <c r="N26" s="621"/>
    </row>
    <row r="27" spans="1:14" ht="15.75">
      <c r="A27" s="36">
        <v>18</v>
      </c>
      <c r="B27" s="38" t="s">
        <v>172</v>
      </c>
      <c r="C27" s="598">
        <v>2392395167.7999997</v>
      </c>
      <c r="D27" s="598">
        <v>893985598.21612012</v>
      </c>
      <c r="E27" s="616">
        <v>3286380766.01612</v>
      </c>
      <c r="F27" s="600">
        <v>1678289429.4300001</v>
      </c>
      <c r="G27" s="598">
        <v>748237130.4612</v>
      </c>
      <c r="H27" s="617">
        <v>2426526559.8912001</v>
      </c>
      <c r="I27" s="621"/>
      <c r="J27" s="621"/>
      <c r="K27" s="621"/>
      <c r="L27" s="621"/>
      <c r="M27" s="621"/>
      <c r="N27" s="621"/>
    </row>
    <row r="28" spans="1:14" ht="15.75">
      <c r="A28" s="36">
        <v>19</v>
      </c>
      <c r="B28" s="38" t="s">
        <v>173</v>
      </c>
      <c r="C28" s="598">
        <v>55249476.430000007</v>
      </c>
      <c r="D28" s="598">
        <v>47491105.159999996</v>
      </c>
      <c r="E28" s="616">
        <v>102740581.59</v>
      </c>
      <c r="F28" s="600">
        <v>38826775.079999998</v>
      </c>
      <c r="G28" s="598">
        <v>42815600.969999999</v>
      </c>
      <c r="H28" s="617">
        <v>81642376.049999997</v>
      </c>
      <c r="I28" s="621"/>
      <c r="J28" s="621"/>
      <c r="K28" s="621"/>
      <c r="L28" s="621"/>
      <c r="M28" s="621"/>
      <c r="N28" s="621"/>
    </row>
    <row r="29" spans="1:14" ht="15.75">
      <c r="A29" s="36">
        <v>20</v>
      </c>
      <c r="B29" s="38" t="s">
        <v>95</v>
      </c>
      <c r="C29" s="598">
        <v>309834549.04000002</v>
      </c>
      <c r="D29" s="598">
        <v>194082009.72000003</v>
      </c>
      <c r="E29" s="616">
        <v>503916558.76000005</v>
      </c>
      <c r="F29" s="600">
        <v>250641004.56999999</v>
      </c>
      <c r="G29" s="598">
        <v>131628346.98</v>
      </c>
      <c r="H29" s="617">
        <v>382269351.55000001</v>
      </c>
      <c r="I29" s="621"/>
      <c r="J29" s="621"/>
      <c r="K29" s="621"/>
      <c r="L29" s="621"/>
      <c r="M29" s="621"/>
      <c r="N29" s="621"/>
    </row>
    <row r="30" spans="1:14" ht="15.75">
      <c r="A30" s="36">
        <v>21</v>
      </c>
      <c r="B30" s="38" t="s">
        <v>174</v>
      </c>
      <c r="C30" s="598">
        <v>0</v>
      </c>
      <c r="D30" s="598">
        <v>1094580200</v>
      </c>
      <c r="E30" s="616">
        <v>1094580200</v>
      </c>
      <c r="F30" s="600">
        <v>0</v>
      </c>
      <c r="G30" s="598">
        <v>1208373760</v>
      </c>
      <c r="H30" s="617">
        <v>1208373760</v>
      </c>
      <c r="I30" s="621"/>
      <c r="J30" s="621"/>
      <c r="K30" s="621"/>
      <c r="L30" s="621"/>
      <c r="M30" s="621"/>
      <c r="N30" s="621"/>
    </row>
    <row r="31" spans="1:14" ht="15.75">
      <c r="A31" s="36">
        <v>22</v>
      </c>
      <c r="B31" s="40" t="s">
        <v>175</v>
      </c>
      <c r="C31" s="616">
        <v>11046452536.290001</v>
      </c>
      <c r="D31" s="616">
        <v>12783842591.786118</v>
      </c>
      <c r="E31" s="616">
        <v>23830295128.076118</v>
      </c>
      <c r="F31" s="616">
        <v>7565623706.9699993</v>
      </c>
      <c r="G31" s="616">
        <v>12790235008.741199</v>
      </c>
      <c r="H31" s="617">
        <v>20355858715.711197</v>
      </c>
      <c r="I31" s="621"/>
      <c r="J31" s="621"/>
      <c r="K31" s="621"/>
      <c r="L31" s="621"/>
      <c r="M31" s="621"/>
      <c r="N31" s="621"/>
    </row>
    <row r="32" spans="1:14" ht="15.75">
      <c r="A32" s="36"/>
      <c r="B32" s="37" t="s">
        <v>184</v>
      </c>
      <c r="C32" s="618"/>
      <c r="D32" s="618"/>
      <c r="E32" s="598"/>
      <c r="F32" s="619"/>
      <c r="G32" s="618"/>
      <c r="H32" s="620"/>
      <c r="I32" s="621"/>
      <c r="J32" s="621"/>
      <c r="K32" s="621"/>
      <c r="L32" s="621"/>
      <c r="M32" s="621"/>
      <c r="N32" s="621"/>
    </row>
    <row r="33" spans="1:14" ht="15.75">
      <c r="A33" s="36">
        <v>23</v>
      </c>
      <c r="B33" s="38" t="s">
        <v>176</v>
      </c>
      <c r="C33" s="598">
        <v>21015907.600000001</v>
      </c>
      <c r="D33" s="618">
        <v>0</v>
      </c>
      <c r="E33" s="616">
        <v>21015907.600000001</v>
      </c>
      <c r="F33" s="600">
        <v>21015907.600000001</v>
      </c>
      <c r="G33" s="618">
        <v>0</v>
      </c>
      <c r="H33" s="617">
        <v>21015907.600000001</v>
      </c>
      <c r="I33" s="621"/>
      <c r="J33" s="621"/>
      <c r="K33" s="621"/>
      <c r="L33" s="621"/>
      <c r="M33" s="621"/>
      <c r="N33" s="621"/>
    </row>
    <row r="34" spans="1:14" ht="15.75">
      <c r="A34" s="36">
        <v>24</v>
      </c>
      <c r="B34" s="38" t="s">
        <v>177</v>
      </c>
      <c r="C34" s="598">
        <v>0</v>
      </c>
      <c r="D34" s="618">
        <v>0</v>
      </c>
      <c r="E34" s="616">
        <v>0</v>
      </c>
      <c r="F34" s="600">
        <v>0</v>
      </c>
      <c r="G34" s="618">
        <v>0</v>
      </c>
      <c r="H34" s="617">
        <v>0</v>
      </c>
      <c r="I34" s="621"/>
      <c r="J34" s="621"/>
      <c r="K34" s="621"/>
      <c r="L34" s="621"/>
      <c r="M34" s="621"/>
      <c r="N34" s="621"/>
    </row>
    <row r="35" spans="1:14" ht="15.75">
      <c r="A35" s="36">
        <v>25</v>
      </c>
      <c r="B35" s="39" t="s">
        <v>178</v>
      </c>
      <c r="C35" s="598">
        <v>0</v>
      </c>
      <c r="D35" s="618">
        <v>0</v>
      </c>
      <c r="E35" s="616">
        <v>0</v>
      </c>
      <c r="F35" s="600">
        <v>0</v>
      </c>
      <c r="G35" s="618">
        <v>0</v>
      </c>
      <c r="H35" s="617">
        <v>0</v>
      </c>
      <c r="I35" s="621"/>
      <c r="J35" s="621"/>
      <c r="K35" s="621"/>
      <c r="L35" s="621"/>
      <c r="M35" s="621"/>
      <c r="N35" s="621"/>
    </row>
    <row r="36" spans="1:14" ht="15.75">
      <c r="A36" s="36">
        <v>26</v>
      </c>
      <c r="B36" s="38" t="s">
        <v>179</v>
      </c>
      <c r="C36" s="598">
        <v>529997935.51999998</v>
      </c>
      <c r="D36" s="618">
        <v>0</v>
      </c>
      <c r="E36" s="616">
        <v>529997935.51999998</v>
      </c>
      <c r="F36" s="600">
        <v>528182382.12</v>
      </c>
      <c r="G36" s="618">
        <v>0</v>
      </c>
      <c r="H36" s="617">
        <v>528182382.12</v>
      </c>
      <c r="I36" s="621"/>
      <c r="J36" s="621"/>
      <c r="K36" s="621"/>
      <c r="L36" s="621"/>
      <c r="M36" s="621"/>
      <c r="N36" s="621"/>
    </row>
    <row r="37" spans="1:14" ht="15.75">
      <c r="A37" s="36">
        <v>27</v>
      </c>
      <c r="B37" s="38" t="s">
        <v>180</v>
      </c>
      <c r="C37" s="598">
        <v>0</v>
      </c>
      <c r="D37" s="618">
        <v>0</v>
      </c>
      <c r="E37" s="616">
        <v>0</v>
      </c>
      <c r="F37" s="600">
        <v>0</v>
      </c>
      <c r="G37" s="618">
        <v>0</v>
      </c>
      <c r="H37" s="617">
        <v>0</v>
      </c>
      <c r="I37" s="621"/>
      <c r="J37" s="621"/>
      <c r="K37" s="621"/>
      <c r="L37" s="621"/>
      <c r="M37" s="621"/>
      <c r="N37" s="621"/>
    </row>
    <row r="38" spans="1:14" ht="15.75">
      <c r="A38" s="36">
        <v>28</v>
      </c>
      <c r="B38" s="38" t="s">
        <v>181</v>
      </c>
      <c r="C38" s="598">
        <v>3110420248.2200003</v>
      </c>
      <c r="D38" s="618">
        <v>0</v>
      </c>
      <c r="E38" s="616">
        <v>3110420248.2200003</v>
      </c>
      <c r="F38" s="600">
        <v>2499966585.5100002</v>
      </c>
      <c r="G38" s="618">
        <v>0</v>
      </c>
      <c r="H38" s="617">
        <v>2499966585.5100002</v>
      </c>
      <c r="I38" s="621"/>
      <c r="J38" s="621"/>
      <c r="K38" s="621"/>
      <c r="L38" s="621"/>
      <c r="M38" s="621"/>
      <c r="N38" s="621"/>
    </row>
    <row r="39" spans="1:14" ht="15.75">
      <c r="A39" s="36">
        <v>29</v>
      </c>
      <c r="B39" s="38" t="s">
        <v>196</v>
      </c>
      <c r="C39" s="598">
        <v>172869.03</v>
      </c>
      <c r="D39" s="618">
        <v>0</v>
      </c>
      <c r="E39" s="616">
        <v>172869.03</v>
      </c>
      <c r="F39" s="600">
        <v>177523.23</v>
      </c>
      <c r="G39" s="618">
        <v>0</v>
      </c>
      <c r="H39" s="617">
        <v>177523.23</v>
      </c>
      <c r="I39" s="621"/>
      <c r="J39" s="621"/>
      <c r="K39" s="621"/>
      <c r="L39" s="621"/>
      <c r="M39" s="621"/>
      <c r="N39" s="621"/>
    </row>
    <row r="40" spans="1:14" ht="15.75">
      <c r="A40" s="36">
        <v>30</v>
      </c>
      <c r="B40" s="40" t="s">
        <v>182</v>
      </c>
      <c r="C40" s="598">
        <v>3661606960.3700004</v>
      </c>
      <c r="D40" s="618">
        <v>0</v>
      </c>
      <c r="E40" s="616">
        <v>3661606960.3700004</v>
      </c>
      <c r="F40" s="600">
        <v>3049342398.4600005</v>
      </c>
      <c r="G40" s="618">
        <v>0</v>
      </c>
      <c r="H40" s="617">
        <v>3049342398.4600005</v>
      </c>
      <c r="I40" s="621"/>
      <c r="J40" s="621"/>
      <c r="K40" s="621"/>
      <c r="L40" s="621"/>
      <c r="M40" s="621"/>
      <c r="N40" s="621"/>
    </row>
    <row r="41" spans="1:14" ht="16.5" thickBot="1">
      <c r="A41" s="41">
        <v>31</v>
      </c>
      <c r="B41" s="42" t="s">
        <v>197</v>
      </c>
      <c r="C41" s="603">
        <v>14708059496.660002</v>
      </c>
      <c r="D41" s="603">
        <v>12783842591.786118</v>
      </c>
      <c r="E41" s="603">
        <v>27491902088.446121</v>
      </c>
      <c r="F41" s="603">
        <v>10614966105.43</v>
      </c>
      <c r="G41" s="603">
        <v>12790235008.741199</v>
      </c>
      <c r="H41" s="604">
        <v>23405201114.1712</v>
      </c>
      <c r="I41" s="621"/>
      <c r="J41" s="621"/>
      <c r="K41" s="621"/>
      <c r="L41" s="621"/>
      <c r="M41" s="621"/>
      <c r="N41" s="621"/>
    </row>
    <row r="43" spans="1:14">
      <c r="B43" s="4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5"/>
  <sheetViews>
    <sheetView topLeftCell="B186" zoomScale="85" zoomScaleNormal="85" workbookViewId="0">
      <selection activeCell="B72" sqref="B72:C72"/>
    </sheetView>
  </sheetViews>
  <sheetFormatPr defaultColWidth="43.5703125" defaultRowHeight="11.25"/>
  <cols>
    <col min="1" max="1" width="5.42578125" style="220" customWidth="1"/>
    <col min="2" max="2" width="66.140625" style="221" customWidth="1"/>
    <col min="3" max="3" width="131.42578125" style="222" customWidth="1"/>
    <col min="4" max="5" width="10.42578125" style="213" customWidth="1"/>
    <col min="6" max="16384" width="43.5703125" style="213"/>
  </cols>
  <sheetData>
    <row r="1" spans="1:3" ht="12.75" thickTop="1" thickBot="1">
      <c r="A1" s="886" t="s">
        <v>325</v>
      </c>
      <c r="B1" s="887"/>
      <c r="C1" s="888"/>
    </row>
    <row r="2" spans="1:3" ht="26.25" customHeight="1">
      <c r="A2" s="534"/>
      <c r="B2" s="889" t="s">
        <v>326</v>
      </c>
      <c r="C2" s="889"/>
    </row>
    <row r="3" spans="1:3" s="218" customFormat="1" ht="11.25" customHeight="1">
      <c r="A3" s="217"/>
      <c r="B3" s="889" t="s">
        <v>418</v>
      </c>
      <c r="C3" s="889"/>
    </row>
    <row r="4" spans="1:3" ht="12" customHeight="1" thickBot="1">
      <c r="A4" s="890" t="s">
        <v>422</v>
      </c>
      <c r="B4" s="891"/>
      <c r="C4" s="892"/>
    </row>
    <row r="5" spans="1:3" ht="12" thickTop="1">
      <c r="A5" s="214"/>
      <c r="B5" s="893" t="s">
        <v>327</v>
      </c>
      <c r="C5" s="894"/>
    </row>
    <row r="6" spans="1:3">
      <c r="A6" s="534"/>
      <c r="B6" s="880" t="s">
        <v>419</v>
      </c>
      <c r="C6" s="881"/>
    </row>
    <row r="7" spans="1:3">
      <c r="A7" s="534"/>
      <c r="B7" s="880" t="s">
        <v>328</v>
      </c>
      <c r="C7" s="881"/>
    </row>
    <row r="8" spans="1:3">
      <c r="A8" s="534"/>
      <c r="B8" s="880" t="s">
        <v>420</v>
      </c>
      <c r="C8" s="881"/>
    </row>
    <row r="9" spans="1:3">
      <c r="A9" s="534"/>
      <c r="B9" s="882" t="s">
        <v>421</v>
      </c>
      <c r="C9" s="883"/>
    </row>
    <row r="10" spans="1:3">
      <c r="A10" s="534"/>
      <c r="B10" s="884" t="s">
        <v>329</v>
      </c>
      <c r="C10" s="885" t="s">
        <v>329</v>
      </c>
    </row>
    <row r="11" spans="1:3">
      <c r="A11" s="534"/>
      <c r="B11" s="884" t="s">
        <v>330</v>
      </c>
      <c r="C11" s="885" t="s">
        <v>330</v>
      </c>
    </row>
    <row r="12" spans="1:3">
      <c r="A12" s="534"/>
      <c r="B12" s="884" t="s">
        <v>331</v>
      </c>
      <c r="C12" s="885" t="s">
        <v>331</v>
      </c>
    </row>
    <row r="13" spans="1:3">
      <c r="A13" s="534"/>
      <c r="B13" s="884" t="s">
        <v>332</v>
      </c>
      <c r="C13" s="885" t="s">
        <v>332</v>
      </c>
    </row>
    <row r="14" spans="1:3">
      <c r="A14" s="534"/>
      <c r="B14" s="884" t="s">
        <v>333</v>
      </c>
      <c r="C14" s="885" t="s">
        <v>333</v>
      </c>
    </row>
    <row r="15" spans="1:3" ht="21.75" customHeight="1">
      <c r="A15" s="534"/>
      <c r="B15" s="884" t="s">
        <v>334</v>
      </c>
      <c r="C15" s="885" t="s">
        <v>334</v>
      </c>
    </row>
    <row r="16" spans="1:3">
      <c r="A16" s="534"/>
      <c r="B16" s="884" t="s">
        <v>335</v>
      </c>
      <c r="C16" s="885" t="s">
        <v>336</v>
      </c>
    </row>
    <row r="17" spans="1:3">
      <c r="A17" s="534"/>
      <c r="B17" s="884" t="s">
        <v>337</v>
      </c>
      <c r="C17" s="885" t="s">
        <v>338</v>
      </c>
    </row>
    <row r="18" spans="1:3">
      <c r="A18" s="534"/>
      <c r="B18" s="884" t="s">
        <v>339</v>
      </c>
      <c r="C18" s="885" t="s">
        <v>340</v>
      </c>
    </row>
    <row r="19" spans="1:3">
      <c r="A19" s="534"/>
      <c r="B19" s="884" t="s">
        <v>341</v>
      </c>
      <c r="C19" s="885" t="s">
        <v>341</v>
      </c>
    </row>
    <row r="20" spans="1:3">
      <c r="A20" s="534"/>
      <c r="B20" s="884" t="s">
        <v>342</v>
      </c>
      <c r="C20" s="885" t="s">
        <v>342</v>
      </c>
    </row>
    <row r="21" spans="1:3">
      <c r="A21" s="534"/>
      <c r="B21" s="884" t="s">
        <v>343</v>
      </c>
      <c r="C21" s="885" t="s">
        <v>343</v>
      </c>
    </row>
    <row r="22" spans="1:3" ht="23.25" customHeight="1">
      <c r="A22" s="534"/>
      <c r="B22" s="884" t="s">
        <v>344</v>
      </c>
      <c r="C22" s="885" t="s">
        <v>345</v>
      </c>
    </row>
    <row r="23" spans="1:3">
      <c r="A23" s="534"/>
      <c r="B23" s="884" t="s">
        <v>346</v>
      </c>
      <c r="C23" s="885" t="s">
        <v>346</v>
      </c>
    </row>
    <row r="24" spans="1:3">
      <c r="A24" s="534"/>
      <c r="B24" s="884" t="s">
        <v>347</v>
      </c>
      <c r="C24" s="885" t="s">
        <v>348</v>
      </c>
    </row>
    <row r="25" spans="1:3" ht="12" thickBot="1">
      <c r="A25" s="215"/>
      <c r="B25" s="897" t="s">
        <v>349</v>
      </c>
      <c r="C25" s="898"/>
    </row>
    <row r="26" spans="1:3" ht="12.75" thickTop="1" thickBot="1">
      <c r="A26" s="890" t="s">
        <v>432</v>
      </c>
      <c r="B26" s="891"/>
      <c r="C26" s="892"/>
    </row>
    <row r="27" spans="1:3" ht="12.75" thickTop="1" thickBot="1">
      <c r="A27" s="216"/>
      <c r="B27" s="899" t="s">
        <v>350</v>
      </c>
      <c r="C27" s="900"/>
    </row>
    <row r="28" spans="1:3" ht="12.75" thickTop="1" thickBot="1">
      <c r="A28" s="890" t="s">
        <v>423</v>
      </c>
      <c r="B28" s="891"/>
      <c r="C28" s="892"/>
    </row>
    <row r="29" spans="1:3" ht="12" thickTop="1">
      <c r="A29" s="214"/>
      <c r="B29" s="901" t="s">
        <v>351</v>
      </c>
      <c r="C29" s="902" t="s">
        <v>352</v>
      </c>
    </row>
    <row r="30" spans="1:3">
      <c r="A30" s="534"/>
      <c r="B30" s="895" t="s">
        <v>353</v>
      </c>
      <c r="C30" s="896" t="s">
        <v>354</v>
      </c>
    </row>
    <row r="31" spans="1:3">
      <c r="A31" s="534"/>
      <c r="B31" s="895" t="s">
        <v>355</v>
      </c>
      <c r="C31" s="896" t="s">
        <v>356</v>
      </c>
    </row>
    <row r="32" spans="1:3">
      <c r="A32" s="534"/>
      <c r="B32" s="895" t="s">
        <v>357</v>
      </c>
      <c r="C32" s="896" t="s">
        <v>358</v>
      </c>
    </row>
    <row r="33" spans="1:3">
      <c r="A33" s="534"/>
      <c r="B33" s="895" t="s">
        <v>359</v>
      </c>
      <c r="C33" s="896" t="s">
        <v>360</v>
      </c>
    </row>
    <row r="34" spans="1:3">
      <c r="A34" s="534"/>
      <c r="B34" s="895" t="s">
        <v>361</v>
      </c>
      <c r="C34" s="896" t="s">
        <v>362</v>
      </c>
    </row>
    <row r="35" spans="1:3" ht="23.25" customHeight="1">
      <c r="A35" s="534"/>
      <c r="B35" s="895" t="s">
        <v>363</v>
      </c>
      <c r="C35" s="896" t="s">
        <v>364</v>
      </c>
    </row>
    <row r="36" spans="1:3" ht="24" customHeight="1">
      <c r="A36" s="534"/>
      <c r="B36" s="895" t="s">
        <v>365</v>
      </c>
      <c r="C36" s="896" t="s">
        <v>366</v>
      </c>
    </row>
    <row r="37" spans="1:3" ht="24.75" customHeight="1">
      <c r="A37" s="534"/>
      <c r="B37" s="895" t="s">
        <v>367</v>
      </c>
      <c r="C37" s="896" t="s">
        <v>368</v>
      </c>
    </row>
    <row r="38" spans="1:3" ht="23.25" customHeight="1">
      <c r="A38" s="534"/>
      <c r="B38" s="895" t="s">
        <v>424</v>
      </c>
      <c r="C38" s="896" t="s">
        <v>369</v>
      </c>
    </row>
    <row r="39" spans="1:3" ht="39.75" customHeight="1">
      <c r="A39" s="534"/>
      <c r="B39" s="884" t="s">
        <v>438</v>
      </c>
      <c r="C39" s="885" t="s">
        <v>370</v>
      </c>
    </row>
    <row r="40" spans="1:3" ht="12" customHeight="1">
      <c r="A40" s="534"/>
      <c r="B40" s="895" t="s">
        <v>371</v>
      </c>
      <c r="C40" s="896" t="s">
        <v>372</v>
      </c>
    </row>
    <row r="41" spans="1:3" ht="27" customHeight="1" thickBot="1">
      <c r="A41" s="215"/>
      <c r="B41" s="905" t="s">
        <v>373</v>
      </c>
      <c r="C41" s="906" t="s">
        <v>374</v>
      </c>
    </row>
    <row r="42" spans="1:3" ht="12.75" thickTop="1" thickBot="1">
      <c r="A42" s="890" t="s">
        <v>425</v>
      </c>
      <c r="B42" s="891"/>
      <c r="C42" s="892"/>
    </row>
    <row r="43" spans="1:3" ht="12" thickTop="1">
      <c r="A43" s="214"/>
      <c r="B43" s="893" t="s">
        <v>461</v>
      </c>
      <c r="C43" s="894" t="s">
        <v>375</v>
      </c>
    </row>
    <row r="44" spans="1:3">
      <c r="A44" s="534"/>
      <c r="B44" s="880" t="s">
        <v>460</v>
      </c>
      <c r="C44" s="881"/>
    </row>
    <row r="45" spans="1:3" ht="23.25" customHeight="1" thickBot="1">
      <c r="A45" s="215"/>
      <c r="B45" s="903" t="s">
        <v>376</v>
      </c>
      <c r="C45" s="904" t="s">
        <v>377</v>
      </c>
    </row>
    <row r="46" spans="1:3" ht="11.25" customHeight="1" thickTop="1" thickBot="1">
      <c r="A46" s="890" t="s">
        <v>426</v>
      </c>
      <c r="B46" s="891"/>
      <c r="C46" s="892"/>
    </row>
    <row r="47" spans="1:3" ht="26.25" customHeight="1" thickTop="1">
      <c r="A47" s="534"/>
      <c r="B47" s="880" t="s">
        <v>427</v>
      </c>
      <c r="C47" s="881"/>
    </row>
    <row r="48" spans="1:3" ht="12" thickBot="1">
      <c r="A48" s="890" t="s">
        <v>428</v>
      </c>
      <c r="B48" s="891"/>
      <c r="C48" s="892"/>
    </row>
    <row r="49" spans="1:3" ht="12" thickTop="1">
      <c r="A49" s="214"/>
      <c r="B49" s="893" t="s">
        <v>378</v>
      </c>
      <c r="C49" s="894" t="s">
        <v>378</v>
      </c>
    </row>
    <row r="50" spans="1:3" ht="11.25" customHeight="1">
      <c r="A50" s="534"/>
      <c r="B50" s="880" t="s">
        <v>379</v>
      </c>
      <c r="C50" s="881" t="s">
        <v>379</v>
      </c>
    </row>
    <row r="51" spans="1:3">
      <c r="A51" s="534"/>
      <c r="B51" s="880" t="s">
        <v>380</v>
      </c>
      <c r="C51" s="881" t="s">
        <v>380</v>
      </c>
    </row>
    <row r="52" spans="1:3" ht="11.25" customHeight="1">
      <c r="A52" s="534"/>
      <c r="B52" s="880" t="s">
        <v>487</v>
      </c>
      <c r="C52" s="881" t="s">
        <v>381</v>
      </c>
    </row>
    <row r="53" spans="1:3" ht="33.6" customHeight="1">
      <c r="A53" s="534"/>
      <c r="B53" s="880" t="s">
        <v>382</v>
      </c>
      <c r="C53" s="881" t="s">
        <v>382</v>
      </c>
    </row>
    <row r="54" spans="1:3" ht="11.25" customHeight="1">
      <c r="A54" s="534"/>
      <c r="B54" s="880" t="s">
        <v>481</v>
      </c>
      <c r="C54" s="881" t="s">
        <v>383</v>
      </c>
    </row>
    <row r="55" spans="1:3" ht="11.25" customHeight="1" thickBot="1">
      <c r="A55" s="890" t="s">
        <v>429</v>
      </c>
      <c r="B55" s="891"/>
      <c r="C55" s="892"/>
    </row>
    <row r="56" spans="1:3" ht="12" thickTop="1">
      <c r="A56" s="214"/>
      <c r="B56" s="893" t="s">
        <v>378</v>
      </c>
      <c r="C56" s="894" t="s">
        <v>378</v>
      </c>
    </row>
    <row r="57" spans="1:3">
      <c r="A57" s="534"/>
      <c r="B57" s="880" t="s">
        <v>384</v>
      </c>
      <c r="C57" s="881" t="s">
        <v>384</v>
      </c>
    </row>
    <row r="58" spans="1:3">
      <c r="A58" s="534"/>
      <c r="B58" s="880" t="s">
        <v>435</v>
      </c>
      <c r="C58" s="881" t="s">
        <v>385</v>
      </c>
    </row>
    <row r="59" spans="1:3">
      <c r="A59" s="534"/>
      <c r="B59" s="880" t="s">
        <v>386</v>
      </c>
      <c r="C59" s="881" t="s">
        <v>386</v>
      </c>
    </row>
    <row r="60" spans="1:3">
      <c r="A60" s="534"/>
      <c r="B60" s="880" t="s">
        <v>387</v>
      </c>
      <c r="C60" s="881" t="s">
        <v>387</v>
      </c>
    </row>
    <row r="61" spans="1:3">
      <c r="A61" s="534"/>
      <c r="B61" s="880" t="s">
        <v>388</v>
      </c>
      <c r="C61" s="881" t="s">
        <v>388</v>
      </c>
    </row>
    <row r="62" spans="1:3">
      <c r="A62" s="534"/>
      <c r="B62" s="880" t="s">
        <v>436</v>
      </c>
      <c r="C62" s="881" t="s">
        <v>389</v>
      </c>
    </row>
    <row r="63" spans="1:3">
      <c r="A63" s="534"/>
      <c r="B63" s="880" t="s">
        <v>390</v>
      </c>
      <c r="C63" s="881" t="s">
        <v>390</v>
      </c>
    </row>
    <row r="64" spans="1:3" ht="12" thickBot="1">
      <c r="A64" s="215"/>
      <c r="B64" s="903" t="s">
        <v>391</v>
      </c>
      <c r="C64" s="904" t="s">
        <v>391</v>
      </c>
    </row>
    <row r="65" spans="1:3" ht="11.25" customHeight="1" thickTop="1">
      <c r="A65" s="909" t="s">
        <v>430</v>
      </c>
      <c r="B65" s="910"/>
      <c r="C65" s="911"/>
    </row>
    <row r="66" spans="1:3" ht="12" thickBot="1">
      <c r="A66" s="215"/>
      <c r="B66" s="903" t="s">
        <v>392</v>
      </c>
      <c r="C66" s="904" t="s">
        <v>392</v>
      </c>
    </row>
    <row r="67" spans="1:3" ht="11.25" customHeight="1" thickTop="1" thickBot="1">
      <c r="A67" s="890" t="s">
        <v>431</v>
      </c>
      <c r="B67" s="891"/>
      <c r="C67" s="892"/>
    </row>
    <row r="68" spans="1:3" ht="12" thickTop="1">
      <c r="A68" s="214"/>
      <c r="B68" s="893" t="s">
        <v>393</v>
      </c>
      <c r="C68" s="894" t="s">
        <v>393</v>
      </c>
    </row>
    <row r="69" spans="1:3">
      <c r="A69" s="534"/>
      <c r="B69" s="880" t="s">
        <v>394</v>
      </c>
      <c r="C69" s="881" t="s">
        <v>394</v>
      </c>
    </row>
    <row r="70" spans="1:3">
      <c r="A70" s="534"/>
      <c r="B70" s="880" t="s">
        <v>395</v>
      </c>
      <c r="C70" s="881" t="s">
        <v>395</v>
      </c>
    </row>
    <row r="71" spans="1:3" ht="54.95" customHeight="1">
      <c r="A71" s="534"/>
      <c r="B71" s="907" t="s">
        <v>962</v>
      </c>
      <c r="C71" s="908" t="s">
        <v>396</v>
      </c>
    </row>
    <row r="72" spans="1:3" ht="33.75" customHeight="1">
      <c r="A72" s="534"/>
      <c r="B72" s="907" t="s">
        <v>440</v>
      </c>
      <c r="C72" s="908" t="s">
        <v>397</v>
      </c>
    </row>
    <row r="73" spans="1:3" ht="15.75" customHeight="1">
      <c r="A73" s="534"/>
      <c r="B73" s="907" t="s">
        <v>437</v>
      </c>
      <c r="C73" s="908" t="s">
        <v>398</v>
      </c>
    </row>
    <row r="74" spans="1:3">
      <c r="A74" s="534"/>
      <c r="B74" s="880" t="s">
        <v>399</v>
      </c>
      <c r="C74" s="881" t="s">
        <v>399</v>
      </c>
    </row>
    <row r="75" spans="1:3" ht="12" thickBot="1">
      <c r="A75" s="215"/>
      <c r="B75" s="903" t="s">
        <v>400</v>
      </c>
      <c r="C75" s="904" t="s">
        <v>400</v>
      </c>
    </row>
    <row r="76" spans="1:3" ht="12" thickTop="1">
      <c r="A76" s="909" t="s">
        <v>464</v>
      </c>
      <c r="B76" s="910"/>
      <c r="C76" s="911"/>
    </row>
    <row r="77" spans="1:3">
      <c r="A77" s="534"/>
      <c r="B77" s="880" t="s">
        <v>392</v>
      </c>
      <c r="C77" s="881"/>
    </row>
    <row r="78" spans="1:3">
      <c r="A78" s="534"/>
      <c r="B78" s="880" t="s">
        <v>462</v>
      </c>
      <c r="C78" s="881"/>
    </row>
    <row r="79" spans="1:3">
      <c r="A79" s="534"/>
      <c r="B79" s="880" t="s">
        <v>463</v>
      </c>
      <c r="C79" s="881"/>
    </row>
    <row r="80" spans="1:3">
      <c r="A80" s="909" t="s">
        <v>465</v>
      </c>
      <c r="B80" s="910"/>
      <c r="C80" s="911"/>
    </row>
    <row r="81" spans="1:3">
      <c r="A81" s="534"/>
      <c r="B81" s="880" t="s">
        <v>392</v>
      </c>
      <c r="C81" s="881"/>
    </row>
    <row r="82" spans="1:3">
      <c r="A82" s="534"/>
      <c r="B82" s="880" t="s">
        <v>466</v>
      </c>
      <c r="C82" s="881"/>
    </row>
    <row r="83" spans="1:3" ht="76.5" customHeight="1">
      <c r="A83" s="534"/>
      <c r="B83" s="880" t="s">
        <v>480</v>
      </c>
      <c r="C83" s="881"/>
    </row>
    <row r="84" spans="1:3" ht="53.25" customHeight="1">
      <c r="A84" s="534"/>
      <c r="B84" s="880" t="s">
        <v>479</v>
      </c>
      <c r="C84" s="881"/>
    </row>
    <row r="85" spans="1:3">
      <c r="A85" s="534"/>
      <c r="B85" s="880" t="s">
        <v>467</v>
      </c>
      <c r="C85" s="881"/>
    </row>
    <row r="86" spans="1:3">
      <c r="A86" s="534"/>
      <c r="B86" s="880" t="s">
        <v>468</v>
      </c>
      <c r="C86" s="881"/>
    </row>
    <row r="87" spans="1:3">
      <c r="A87" s="534"/>
      <c r="B87" s="880" t="s">
        <v>469</v>
      </c>
      <c r="C87" s="881"/>
    </row>
    <row r="88" spans="1:3">
      <c r="A88" s="909" t="s">
        <v>470</v>
      </c>
      <c r="B88" s="910"/>
      <c r="C88" s="911"/>
    </row>
    <row r="89" spans="1:3">
      <c r="A89" s="534"/>
      <c r="B89" s="880" t="s">
        <v>392</v>
      </c>
      <c r="C89" s="881"/>
    </row>
    <row r="90" spans="1:3">
      <c r="A90" s="534"/>
      <c r="B90" s="880" t="s">
        <v>472</v>
      </c>
      <c r="C90" s="881"/>
    </row>
    <row r="91" spans="1:3" ht="12" customHeight="1">
      <c r="A91" s="534"/>
      <c r="B91" s="880" t="s">
        <v>473</v>
      </c>
      <c r="C91" s="881"/>
    </row>
    <row r="92" spans="1:3">
      <c r="A92" s="534"/>
      <c r="B92" s="880" t="s">
        <v>474</v>
      </c>
      <c r="C92" s="881"/>
    </row>
    <row r="93" spans="1:3" ht="24.75" customHeight="1">
      <c r="A93" s="534"/>
      <c r="B93" s="912" t="s">
        <v>515</v>
      </c>
      <c r="C93" s="913"/>
    </row>
    <row r="94" spans="1:3" ht="24" customHeight="1">
      <c r="A94" s="534"/>
      <c r="B94" s="912" t="s">
        <v>516</v>
      </c>
      <c r="C94" s="913"/>
    </row>
    <row r="95" spans="1:3" ht="13.5" customHeight="1">
      <c r="A95" s="534"/>
      <c r="B95" s="895" t="s">
        <v>475</v>
      </c>
      <c r="C95" s="896"/>
    </row>
    <row r="96" spans="1:3" ht="11.25" customHeight="1" thickBot="1">
      <c r="A96" s="914" t="s">
        <v>511</v>
      </c>
      <c r="B96" s="915"/>
      <c r="C96" s="916"/>
    </row>
    <row r="97" spans="1:3" ht="12.75" thickTop="1" thickBot="1">
      <c r="A97" s="923" t="s">
        <v>401</v>
      </c>
      <c r="B97" s="923"/>
      <c r="C97" s="923"/>
    </row>
    <row r="98" spans="1:3">
      <c r="A98" s="304">
        <v>2</v>
      </c>
      <c r="B98" s="461" t="s">
        <v>491</v>
      </c>
      <c r="C98" s="461" t="s">
        <v>512</v>
      </c>
    </row>
    <row r="99" spans="1:3">
      <c r="A99" s="219">
        <v>3</v>
      </c>
      <c r="B99" s="462" t="s">
        <v>492</v>
      </c>
      <c r="C99" s="463" t="s">
        <v>513</v>
      </c>
    </row>
    <row r="100" spans="1:3">
      <c r="A100" s="219">
        <v>4</v>
      </c>
      <c r="B100" s="462" t="s">
        <v>493</v>
      </c>
      <c r="C100" s="463" t="s">
        <v>517</v>
      </c>
    </row>
    <row r="101" spans="1:3" ht="11.25" customHeight="1">
      <c r="A101" s="219">
        <v>5</v>
      </c>
      <c r="B101" s="462" t="s">
        <v>494</v>
      </c>
      <c r="C101" s="463" t="s">
        <v>514</v>
      </c>
    </row>
    <row r="102" spans="1:3" ht="12" customHeight="1">
      <c r="A102" s="219">
        <v>6</v>
      </c>
      <c r="B102" s="462" t="s">
        <v>509</v>
      </c>
      <c r="C102" s="463" t="s">
        <v>495</v>
      </c>
    </row>
    <row r="103" spans="1:3" ht="12" customHeight="1">
      <c r="A103" s="219">
        <v>7</v>
      </c>
      <c r="B103" s="462" t="s">
        <v>496</v>
      </c>
      <c r="C103" s="463" t="s">
        <v>510</v>
      </c>
    </row>
    <row r="104" spans="1:3">
      <c r="A104" s="219">
        <v>8</v>
      </c>
      <c r="B104" s="462" t="s">
        <v>501</v>
      </c>
      <c r="C104" s="463" t="s">
        <v>521</v>
      </c>
    </row>
    <row r="105" spans="1:3" ht="11.25" customHeight="1">
      <c r="A105" s="909" t="s">
        <v>476</v>
      </c>
      <c r="B105" s="910"/>
      <c r="C105" s="911"/>
    </row>
    <row r="106" spans="1:3" ht="12" customHeight="1">
      <c r="A106" s="534"/>
      <c r="B106" s="880" t="s">
        <v>392</v>
      </c>
      <c r="C106" s="881"/>
    </row>
    <row r="107" spans="1:3">
      <c r="A107" s="909" t="s">
        <v>657</v>
      </c>
      <c r="B107" s="910"/>
      <c r="C107" s="911"/>
    </row>
    <row r="108" spans="1:3" ht="12" customHeight="1">
      <c r="A108" s="534"/>
      <c r="B108" s="880" t="s">
        <v>659</v>
      </c>
      <c r="C108" s="881"/>
    </row>
    <row r="109" spans="1:3">
      <c r="A109" s="534"/>
      <c r="B109" s="880" t="s">
        <v>660</v>
      </c>
      <c r="C109" s="881"/>
    </row>
    <row r="110" spans="1:3">
      <c r="A110" s="534"/>
      <c r="B110" s="880" t="s">
        <v>658</v>
      </c>
      <c r="C110" s="881"/>
    </row>
    <row r="111" spans="1:3">
      <c r="A111" s="917" t="s">
        <v>948</v>
      </c>
      <c r="B111" s="917"/>
      <c r="C111" s="917"/>
    </row>
    <row r="112" spans="1:3">
      <c r="A112" s="918" t="s">
        <v>325</v>
      </c>
      <c r="B112" s="918"/>
      <c r="C112" s="918"/>
    </row>
    <row r="113" spans="1:3">
      <c r="A113" s="535">
        <v>1</v>
      </c>
      <c r="B113" s="919" t="s">
        <v>834</v>
      </c>
      <c r="C113" s="920"/>
    </row>
    <row r="114" spans="1:3">
      <c r="A114" s="535">
        <v>2</v>
      </c>
      <c r="B114" s="921" t="s">
        <v>835</v>
      </c>
      <c r="C114" s="922"/>
    </row>
    <row r="115" spans="1:3">
      <c r="A115" s="535">
        <v>3</v>
      </c>
      <c r="B115" s="919" t="s">
        <v>836</v>
      </c>
      <c r="C115" s="920"/>
    </row>
    <row r="116" spans="1:3">
      <c r="A116" s="535">
        <v>4</v>
      </c>
      <c r="B116" s="919" t="s">
        <v>837</v>
      </c>
      <c r="C116" s="920"/>
    </row>
    <row r="117" spans="1:3">
      <c r="A117" s="535">
        <v>5</v>
      </c>
      <c r="B117" s="919" t="s">
        <v>838</v>
      </c>
      <c r="C117" s="920"/>
    </row>
    <row r="118" spans="1:3" ht="55.5" customHeight="1">
      <c r="A118" s="535">
        <v>6</v>
      </c>
      <c r="B118" s="919" t="s">
        <v>949</v>
      </c>
      <c r="C118" s="920"/>
    </row>
    <row r="119" spans="1:3" ht="22.5">
      <c r="A119" s="535">
        <v>6.01</v>
      </c>
      <c r="B119" s="536" t="s">
        <v>693</v>
      </c>
      <c r="C119" s="577" t="s">
        <v>950</v>
      </c>
    </row>
    <row r="120" spans="1:3" ht="33.75">
      <c r="A120" s="535">
        <v>6.02</v>
      </c>
      <c r="B120" s="536" t="s">
        <v>694</v>
      </c>
      <c r="C120" s="587" t="s">
        <v>956</v>
      </c>
    </row>
    <row r="121" spans="1:3">
      <c r="A121" s="535">
        <v>6.03</v>
      </c>
      <c r="B121" s="541" t="s">
        <v>695</v>
      </c>
      <c r="C121" s="541" t="s">
        <v>839</v>
      </c>
    </row>
    <row r="122" spans="1:3">
      <c r="A122" s="535">
        <v>6.04</v>
      </c>
      <c r="B122" s="536" t="s">
        <v>696</v>
      </c>
      <c r="C122" s="537" t="s">
        <v>840</v>
      </c>
    </row>
    <row r="123" spans="1:3">
      <c r="A123" s="535">
        <v>6.05</v>
      </c>
      <c r="B123" s="536" t="s">
        <v>697</v>
      </c>
      <c r="C123" s="537" t="s">
        <v>841</v>
      </c>
    </row>
    <row r="124" spans="1:3" ht="22.5">
      <c r="A124" s="535">
        <v>6.06</v>
      </c>
      <c r="B124" s="536" t="s">
        <v>698</v>
      </c>
      <c r="C124" s="537" t="s">
        <v>842</v>
      </c>
    </row>
    <row r="125" spans="1:3">
      <c r="A125" s="535">
        <v>6.07</v>
      </c>
      <c r="B125" s="538" t="s">
        <v>699</v>
      </c>
      <c r="C125" s="537" t="s">
        <v>843</v>
      </c>
    </row>
    <row r="126" spans="1:3" ht="22.5">
      <c r="A126" s="535">
        <v>6.08</v>
      </c>
      <c r="B126" s="536" t="s">
        <v>700</v>
      </c>
      <c r="C126" s="537" t="s">
        <v>844</v>
      </c>
    </row>
    <row r="127" spans="1:3" ht="22.5">
      <c r="A127" s="535">
        <v>6.09</v>
      </c>
      <c r="B127" s="539" t="s">
        <v>701</v>
      </c>
      <c r="C127" s="537" t="s">
        <v>845</v>
      </c>
    </row>
    <row r="128" spans="1:3">
      <c r="A128" s="540">
        <v>6.1</v>
      </c>
      <c r="B128" s="539" t="s">
        <v>702</v>
      </c>
      <c r="C128" s="537" t="s">
        <v>846</v>
      </c>
    </row>
    <row r="129" spans="1:3">
      <c r="A129" s="535">
        <v>6.11</v>
      </c>
      <c r="B129" s="539" t="s">
        <v>703</v>
      </c>
      <c r="C129" s="537" t="s">
        <v>847</v>
      </c>
    </row>
    <row r="130" spans="1:3">
      <c r="A130" s="535">
        <v>6.12</v>
      </c>
      <c r="B130" s="539" t="s">
        <v>704</v>
      </c>
      <c r="C130" s="537" t="s">
        <v>848</v>
      </c>
    </row>
    <row r="131" spans="1:3">
      <c r="A131" s="535">
        <v>6.13</v>
      </c>
      <c r="B131" s="539" t="s">
        <v>705</v>
      </c>
      <c r="C131" s="541" t="s">
        <v>849</v>
      </c>
    </row>
    <row r="132" spans="1:3">
      <c r="A132" s="535">
        <v>6.14</v>
      </c>
      <c r="B132" s="539" t="s">
        <v>706</v>
      </c>
      <c r="C132" s="541" t="s">
        <v>850</v>
      </c>
    </row>
    <row r="133" spans="1:3">
      <c r="A133" s="535">
        <v>6.15</v>
      </c>
      <c r="B133" s="539" t="s">
        <v>707</v>
      </c>
      <c r="C133" s="541" t="s">
        <v>851</v>
      </c>
    </row>
    <row r="134" spans="1:3" ht="22.5">
      <c r="A134" s="535">
        <v>6.16</v>
      </c>
      <c r="B134" s="539" t="s">
        <v>708</v>
      </c>
      <c r="C134" s="541" t="s">
        <v>852</v>
      </c>
    </row>
    <row r="135" spans="1:3">
      <c r="A135" s="535">
        <v>6.17</v>
      </c>
      <c r="B135" s="541" t="s">
        <v>709</v>
      </c>
      <c r="C135" s="541" t="s">
        <v>853</v>
      </c>
    </row>
    <row r="136" spans="1:3" ht="22.5">
      <c r="A136" s="535">
        <v>6.18</v>
      </c>
      <c r="B136" s="539" t="s">
        <v>710</v>
      </c>
      <c r="C136" s="541" t="s">
        <v>854</v>
      </c>
    </row>
    <row r="137" spans="1:3">
      <c r="A137" s="535">
        <v>6.19</v>
      </c>
      <c r="B137" s="539" t="s">
        <v>711</v>
      </c>
      <c r="C137" s="541" t="s">
        <v>855</v>
      </c>
    </row>
    <row r="138" spans="1:3">
      <c r="A138" s="540">
        <v>6.2</v>
      </c>
      <c r="B138" s="539" t="s">
        <v>712</v>
      </c>
      <c r="C138" s="541" t="s">
        <v>856</v>
      </c>
    </row>
    <row r="139" spans="1:3">
      <c r="A139" s="535">
        <v>6.21</v>
      </c>
      <c r="B139" s="539" t="s">
        <v>713</v>
      </c>
      <c r="C139" s="541" t="s">
        <v>857</v>
      </c>
    </row>
    <row r="140" spans="1:3">
      <c r="A140" s="535">
        <v>6.22</v>
      </c>
      <c r="B140" s="539" t="s">
        <v>714</v>
      </c>
      <c r="C140" s="541" t="s">
        <v>858</v>
      </c>
    </row>
    <row r="141" spans="1:3" ht="22.5">
      <c r="A141" s="535">
        <v>6.23</v>
      </c>
      <c r="B141" s="539" t="s">
        <v>715</v>
      </c>
      <c r="C141" s="541" t="s">
        <v>859</v>
      </c>
    </row>
    <row r="142" spans="1:3" ht="22.5">
      <c r="A142" s="535">
        <v>6.24</v>
      </c>
      <c r="B142" s="536" t="s">
        <v>716</v>
      </c>
      <c r="C142" s="541" t="s">
        <v>860</v>
      </c>
    </row>
    <row r="143" spans="1:3">
      <c r="A143" s="535">
        <v>6.2500000000000098</v>
      </c>
      <c r="B143" s="536" t="s">
        <v>717</v>
      </c>
      <c r="C143" s="541" t="s">
        <v>861</v>
      </c>
    </row>
    <row r="144" spans="1:3" ht="22.5">
      <c r="A144" s="535">
        <v>6.2600000000000202</v>
      </c>
      <c r="B144" s="536" t="s">
        <v>862</v>
      </c>
      <c r="C144" s="580" t="s">
        <v>863</v>
      </c>
    </row>
    <row r="145" spans="1:3" ht="22.5">
      <c r="A145" s="535">
        <v>6.2700000000000298</v>
      </c>
      <c r="B145" s="536" t="s">
        <v>165</v>
      </c>
      <c r="C145" s="580" t="s">
        <v>952</v>
      </c>
    </row>
    <row r="146" spans="1:3">
      <c r="A146" s="535"/>
      <c r="B146" s="926" t="s">
        <v>864</v>
      </c>
      <c r="C146" s="927"/>
    </row>
    <row r="147" spans="1:3" s="543" customFormat="1">
      <c r="A147" s="542">
        <v>7.1</v>
      </c>
      <c r="B147" s="536" t="s">
        <v>865</v>
      </c>
      <c r="C147" s="930" t="s">
        <v>866</v>
      </c>
    </row>
    <row r="148" spans="1:3" s="543" customFormat="1">
      <c r="A148" s="542">
        <v>7.2</v>
      </c>
      <c r="B148" s="536" t="s">
        <v>867</v>
      </c>
      <c r="C148" s="931"/>
    </row>
    <row r="149" spans="1:3" s="543" customFormat="1">
      <c r="A149" s="542">
        <v>7.3</v>
      </c>
      <c r="B149" s="536" t="s">
        <v>868</v>
      </c>
      <c r="C149" s="931"/>
    </row>
    <row r="150" spans="1:3" s="543" customFormat="1">
      <c r="A150" s="542">
        <v>7.4</v>
      </c>
      <c r="B150" s="536" t="s">
        <v>869</v>
      </c>
      <c r="C150" s="931"/>
    </row>
    <row r="151" spans="1:3" s="543" customFormat="1">
      <c r="A151" s="542">
        <v>7.5</v>
      </c>
      <c r="B151" s="536" t="s">
        <v>870</v>
      </c>
      <c r="C151" s="931"/>
    </row>
    <row r="152" spans="1:3" s="543" customFormat="1">
      <c r="A152" s="542">
        <v>7.6</v>
      </c>
      <c r="B152" s="536" t="s">
        <v>943</v>
      </c>
      <c r="C152" s="932"/>
    </row>
    <row r="153" spans="1:3" s="543" customFormat="1" ht="22.5">
      <c r="A153" s="542">
        <v>7.7</v>
      </c>
      <c r="B153" s="536" t="s">
        <v>871</v>
      </c>
      <c r="C153" s="544" t="s">
        <v>872</v>
      </c>
    </row>
    <row r="154" spans="1:3" s="543" customFormat="1" ht="22.5">
      <c r="A154" s="542">
        <v>7.8</v>
      </c>
      <c r="B154" s="536" t="s">
        <v>873</v>
      </c>
      <c r="C154" s="544" t="s">
        <v>874</v>
      </c>
    </row>
    <row r="155" spans="1:3">
      <c r="A155" s="534"/>
      <c r="B155" s="926" t="s">
        <v>875</v>
      </c>
      <c r="C155" s="927"/>
    </row>
    <row r="156" spans="1:3">
      <c r="A156" s="542">
        <v>1</v>
      </c>
      <c r="B156" s="924" t="s">
        <v>957</v>
      </c>
      <c r="C156" s="925"/>
    </row>
    <row r="157" spans="1:3" ht="24.95" customHeight="1">
      <c r="A157" s="542">
        <v>2</v>
      </c>
      <c r="B157" s="924" t="s">
        <v>953</v>
      </c>
      <c r="C157" s="925"/>
    </row>
    <row r="158" spans="1:3">
      <c r="A158" s="542">
        <v>3</v>
      </c>
      <c r="B158" s="924" t="s">
        <v>942</v>
      </c>
      <c r="C158" s="925"/>
    </row>
    <row r="159" spans="1:3">
      <c r="A159" s="534"/>
      <c r="B159" s="926" t="s">
        <v>876</v>
      </c>
      <c r="C159" s="927"/>
    </row>
    <row r="160" spans="1:3" ht="39" customHeight="1">
      <c r="A160" s="542">
        <v>1</v>
      </c>
      <c r="B160" s="928" t="s">
        <v>958</v>
      </c>
      <c r="C160" s="929"/>
    </row>
    <row r="161" spans="1:3" ht="22.5">
      <c r="A161" s="542">
        <v>3</v>
      </c>
      <c r="B161" s="536" t="s">
        <v>681</v>
      </c>
      <c r="C161" s="544" t="s">
        <v>877</v>
      </c>
    </row>
    <row r="162" spans="1:3" ht="22.5">
      <c r="A162" s="542">
        <v>4</v>
      </c>
      <c r="B162" s="536" t="s">
        <v>682</v>
      </c>
      <c r="C162" s="544" t="s">
        <v>878</v>
      </c>
    </row>
    <row r="163" spans="1:3" ht="33.75">
      <c r="A163" s="542">
        <v>5</v>
      </c>
      <c r="B163" s="536" t="s">
        <v>683</v>
      </c>
      <c r="C163" s="544" t="s">
        <v>879</v>
      </c>
    </row>
    <row r="164" spans="1:3">
      <c r="A164" s="542">
        <v>6</v>
      </c>
      <c r="B164" s="536" t="s">
        <v>684</v>
      </c>
      <c r="C164" s="536" t="s">
        <v>880</v>
      </c>
    </row>
    <row r="165" spans="1:3">
      <c r="A165" s="534"/>
      <c r="B165" s="926" t="s">
        <v>881</v>
      </c>
      <c r="C165" s="927"/>
    </row>
    <row r="166" spans="1:3" ht="22.5">
      <c r="A166" s="542"/>
      <c r="B166" s="536" t="s">
        <v>882</v>
      </c>
      <c r="C166" s="545" t="s">
        <v>883</v>
      </c>
    </row>
    <row r="167" spans="1:3">
      <c r="A167" s="542"/>
      <c r="B167" s="536" t="s">
        <v>683</v>
      </c>
      <c r="C167" s="544" t="s">
        <v>884</v>
      </c>
    </row>
    <row r="168" spans="1:3">
      <c r="A168" s="534"/>
      <c r="B168" s="926" t="s">
        <v>885</v>
      </c>
      <c r="C168" s="927"/>
    </row>
    <row r="169" spans="1:3">
      <c r="A169" s="534"/>
      <c r="B169" s="880" t="s">
        <v>946</v>
      </c>
      <c r="C169" s="881"/>
    </row>
    <row r="170" spans="1:3">
      <c r="A170" s="534" t="s">
        <v>886</v>
      </c>
      <c r="B170" s="546" t="s">
        <v>741</v>
      </c>
      <c r="C170" s="547" t="s">
        <v>887</v>
      </c>
    </row>
    <row r="171" spans="1:3">
      <c r="A171" s="534" t="s">
        <v>536</v>
      </c>
      <c r="B171" s="548" t="s">
        <v>742</v>
      </c>
      <c r="C171" s="544" t="s">
        <v>888</v>
      </c>
    </row>
    <row r="172" spans="1:3" ht="22.5">
      <c r="A172" s="534" t="s">
        <v>543</v>
      </c>
      <c r="B172" s="547" t="s">
        <v>743</v>
      </c>
      <c r="C172" s="544" t="s">
        <v>889</v>
      </c>
    </row>
    <row r="173" spans="1:3">
      <c r="A173" s="534" t="s">
        <v>890</v>
      </c>
      <c r="B173" s="548" t="s">
        <v>744</v>
      </c>
      <c r="C173" s="548" t="s">
        <v>891</v>
      </c>
    </row>
    <row r="174" spans="1:3" ht="22.5">
      <c r="A174" s="534" t="s">
        <v>892</v>
      </c>
      <c r="B174" s="549" t="s">
        <v>745</v>
      </c>
      <c r="C174" s="549" t="s">
        <v>893</v>
      </c>
    </row>
    <row r="175" spans="1:3" ht="22.5">
      <c r="A175" s="534" t="s">
        <v>544</v>
      </c>
      <c r="B175" s="549" t="s">
        <v>746</v>
      </c>
      <c r="C175" s="549" t="s">
        <v>894</v>
      </c>
    </row>
    <row r="176" spans="1:3" ht="22.5">
      <c r="A176" s="534" t="s">
        <v>895</v>
      </c>
      <c r="B176" s="549" t="s">
        <v>747</v>
      </c>
      <c r="C176" s="549" t="s">
        <v>896</v>
      </c>
    </row>
    <row r="177" spans="1:3" ht="22.5">
      <c r="A177" s="534" t="s">
        <v>897</v>
      </c>
      <c r="B177" s="549" t="s">
        <v>748</v>
      </c>
      <c r="C177" s="549" t="s">
        <v>899</v>
      </c>
    </row>
    <row r="178" spans="1:3" ht="22.5">
      <c r="A178" s="534" t="s">
        <v>898</v>
      </c>
      <c r="B178" s="549" t="s">
        <v>749</v>
      </c>
      <c r="C178" s="549" t="s">
        <v>901</v>
      </c>
    </row>
    <row r="179" spans="1:3" ht="22.5">
      <c r="A179" s="534" t="s">
        <v>900</v>
      </c>
      <c r="B179" s="549" t="s">
        <v>750</v>
      </c>
      <c r="C179" s="550" t="s">
        <v>903</v>
      </c>
    </row>
    <row r="180" spans="1:3" ht="22.5">
      <c r="A180" s="534" t="s">
        <v>902</v>
      </c>
      <c r="B180" s="567" t="s">
        <v>751</v>
      </c>
      <c r="C180" s="550" t="s">
        <v>905</v>
      </c>
    </row>
    <row r="181" spans="1:3" ht="22.5">
      <c r="A181" s="534" t="s">
        <v>904</v>
      </c>
      <c r="B181" s="549" t="s">
        <v>752</v>
      </c>
      <c r="C181" s="551" t="s">
        <v>907</v>
      </c>
    </row>
    <row r="182" spans="1:3">
      <c r="A182" s="576" t="s">
        <v>906</v>
      </c>
      <c r="B182" s="552" t="s">
        <v>753</v>
      </c>
      <c r="C182" s="547" t="s">
        <v>908</v>
      </c>
    </row>
    <row r="183" spans="1:3" ht="22.5">
      <c r="A183" s="534"/>
      <c r="B183" s="553" t="s">
        <v>909</v>
      </c>
      <c r="C183" s="537" t="s">
        <v>910</v>
      </c>
    </row>
    <row r="184" spans="1:3" ht="22.5">
      <c r="A184" s="534"/>
      <c r="B184" s="553" t="s">
        <v>911</v>
      </c>
      <c r="C184" s="537" t="s">
        <v>912</v>
      </c>
    </row>
    <row r="185" spans="1:3" ht="22.5">
      <c r="A185" s="534"/>
      <c r="B185" s="553" t="s">
        <v>913</v>
      </c>
      <c r="C185" s="537" t="s">
        <v>914</v>
      </c>
    </row>
    <row r="186" spans="1:3">
      <c r="A186" s="534"/>
      <c r="B186" s="926" t="s">
        <v>915</v>
      </c>
      <c r="C186" s="927"/>
    </row>
    <row r="187" spans="1:3" ht="50.1" customHeight="1">
      <c r="A187" s="534"/>
      <c r="B187" s="924" t="s">
        <v>959</v>
      </c>
      <c r="C187" s="925"/>
    </row>
    <row r="188" spans="1:3">
      <c r="A188" s="542">
        <v>1</v>
      </c>
      <c r="B188" s="541" t="s">
        <v>773</v>
      </c>
      <c r="C188" s="541" t="s">
        <v>773</v>
      </c>
    </row>
    <row r="189" spans="1:3" ht="33.75">
      <c r="A189" s="542">
        <v>2</v>
      </c>
      <c r="B189" s="541" t="s">
        <v>916</v>
      </c>
      <c r="C189" s="541" t="s">
        <v>917</v>
      </c>
    </row>
    <row r="190" spans="1:3">
      <c r="A190" s="542">
        <v>3</v>
      </c>
      <c r="B190" s="541" t="s">
        <v>775</v>
      </c>
      <c r="C190" s="541" t="s">
        <v>918</v>
      </c>
    </row>
    <row r="191" spans="1:3" ht="22.5">
      <c r="A191" s="542">
        <v>4</v>
      </c>
      <c r="B191" s="541" t="s">
        <v>776</v>
      </c>
      <c r="C191" s="541" t="s">
        <v>919</v>
      </c>
    </row>
    <row r="192" spans="1:3" ht="22.5">
      <c r="A192" s="542">
        <v>5</v>
      </c>
      <c r="B192" s="541" t="s">
        <v>777</v>
      </c>
      <c r="C192" s="541" t="s">
        <v>960</v>
      </c>
    </row>
    <row r="193" spans="1:4" ht="45">
      <c r="A193" s="542">
        <v>6</v>
      </c>
      <c r="B193" s="541" t="s">
        <v>778</v>
      </c>
      <c r="C193" s="541" t="s">
        <v>920</v>
      </c>
    </row>
    <row r="194" spans="1:4">
      <c r="A194" s="534"/>
      <c r="B194" s="926" t="s">
        <v>921</v>
      </c>
      <c r="C194" s="927"/>
    </row>
    <row r="195" spans="1:4" ht="26.1" customHeight="1">
      <c r="A195" s="534"/>
      <c r="B195" s="933" t="s">
        <v>944</v>
      </c>
      <c r="C195" s="935"/>
    </row>
    <row r="196" spans="1:4" ht="22.5">
      <c r="A196" s="534">
        <v>1.1000000000000001</v>
      </c>
      <c r="B196" s="554" t="s">
        <v>788</v>
      </c>
      <c r="C196" s="568" t="s">
        <v>922</v>
      </c>
      <c r="D196" s="569"/>
    </row>
    <row r="197" spans="1:4" ht="12.75">
      <c r="A197" s="534" t="s">
        <v>251</v>
      </c>
      <c r="B197" s="555" t="s">
        <v>789</v>
      </c>
      <c r="C197" s="568" t="s">
        <v>923</v>
      </c>
      <c r="D197" s="570"/>
    </row>
    <row r="198" spans="1:4" ht="12.75">
      <c r="A198" s="534" t="s">
        <v>790</v>
      </c>
      <c r="B198" s="556" t="s">
        <v>791</v>
      </c>
      <c r="C198" s="889" t="s">
        <v>945</v>
      </c>
      <c r="D198" s="571"/>
    </row>
    <row r="199" spans="1:4" ht="12.75">
      <c r="A199" s="534" t="s">
        <v>792</v>
      </c>
      <c r="B199" s="556" t="s">
        <v>793</v>
      </c>
      <c r="C199" s="889"/>
      <c r="D199" s="571"/>
    </row>
    <row r="200" spans="1:4" ht="12.75">
      <c r="A200" s="534" t="s">
        <v>794</v>
      </c>
      <c r="B200" s="556" t="s">
        <v>795</v>
      </c>
      <c r="C200" s="889"/>
      <c r="D200" s="571"/>
    </row>
    <row r="201" spans="1:4" ht="12.75">
      <c r="A201" s="534" t="s">
        <v>796</v>
      </c>
      <c r="B201" s="556" t="s">
        <v>797</v>
      </c>
      <c r="C201" s="889"/>
      <c r="D201" s="571"/>
    </row>
    <row r="202" spans="1:4" ht="22.5">
      <c r="A202" s="534">
        <v>1.2</v>
      </c>
      <c r="B202" s="557" t="s">
        <v>798</v>
      </c>
      <c r="C202" s="558" t="s">
        <v>924</v>
      </c>
      <c r="D202" s="572"/>
    </row>
    <row r="203" spans="1:4" ht="22.5">
      <c r="A203" s="534" t="s">
        <v>800</v>
      </c>
      <c r="B203" s="559" t="s">
        <v>801</v>
      </c>
      <c r="C203" s="560" t="s">
        <v>925</v>
      </c>
      <c r="D203" s="573"/>
    </row>
    <row r="204" spans="1:4" ht="23.25">
      <c r="A204" s="534" t="s">
        <v>802</v>
      </c>
      <c r="B204" s="561" t="s">
        <v>803</v>
      </c>
      <c r="C204" s="560" t="s">
        <v>926</v>
      </c>
      <c r="D204" s="574"/>
    </row>
    <row r="205" spans="1:4" ht="12.75">
      <c r="A205" s="534" t="s">
        <v>804</v>
      </c>
      <c r="B205" s="562" t="s">
        <v>805</v>
      </c>
      <c r="C205" s="558" t="s">
        <v>927</v>
      </c>
      <c r="D205" s="573"/>
    </row>
    <row r="206" spans="1:4" ht="18" customHeight="1">
      <c r="A206" s="534" t="s">
        <v>806</v>
      </c>
      <c r="B206" s="565" t="s">
        <v>807</v>
      </c>
      <c r="C206" s="558" t="s">
        <v>928</v>
      </c>
      <c r="D206" s="574"/>
    </row>
    <row r="207" spans="1:4" ht="22.5">
      <c r="A207" s="534">
        <v>1.4</v>
      </c>
      <c r="B207" s="559" t="s">
        <v>940</v>
      </c>
      <c r="C207" s="563" t="s">
        <v>929</v>
      </c>
      <c r="D207" s="575"/>
    </row>
    <row r="208" spans="1:4" ht="12.75">
      <c r="A208" s="534">
        <v>1.5</v>
      </c>
      <c r="B208" s="559" t="s">
        <v>941</v>
      </c>
      <c r="C208" s="563" t="s">
        <v>929</v>
      </c>
      <c r="D208" s="575"/>
    </row>
    <row r="209" spans="1:3">
      <c r="A209" s="534"/>
      <c r="B209" s="917" t="s">
        <v>930</v>
      </c>
      <c r="C209" s="917"/>
    </row>
    <row r="210" spans="1:3" ht="24.6" customHeight="1">
      <c r="A210" s="534"/>
      <c r="B210" s="933" t="s">
        <v>931</v>
      </c>
      <c r="C210" s="933"/>
    </row>
    <row r="211" spans="1:3" ht="22.5">
      <c r="A211" s="542"/>
      <c r="B211" s="536" t="s">
        <v>681</v>
      </c>
      <c r="C211" s="544" t="s">
        <v>877</v>
      </c>
    </row>
    <row r="212" spans="1:3" ht="22.5">
      <c r="A212" s="542"/>
      <c r="B212" s="536" t="s">
        <v>682</v>
      </c>
      <c r="C212" s="544" t="s">
        <v>878</v>
      </c>
    </row>
    <row r="213" spans="1:3" ht="22.5">
      <c r="A213" s="534"/>
      <c r="B213" s="536" t="s">
        <v>683</v>
      </c>
      <c r="C213" s="544" t="s">
        <v>932</v>
      </c>
    </row>
    <row r="214" spans="1:3">
      <c r="A214" s="534"/>
      <c r="B214" s="917" t="s">
        <v>933</v>
      </c>
      <c r="C214" s="917"/>
    </row>
    <row r="215" spans="1:3" ht="36" customHeight="1">
      <c r="A215" s="542"/>
      <c r="B215" s="934" t="s">
        <v>947</v>
      </c>
      <c r="C215" s="934"/>
    </row>
  </sheetData>
  <mergeCells count="131">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67"/>
  <sheetViews>
    <sheetView zoomScale="85" zoomScaleNormal="85" workbookViewId="0">
      <pane xSplit="1" ySplit="6" topLeftCell="B7" activePane="bottomRight" state="frozen"/>
      <selection pane="topRight"/>
      <selection pane="bottomLeft"/>
      <selection pane="bottomRight" activeCell="C8" sqref="C8:H67"/>
    </sheetView>
  </sheetViews>
  <sheetFormatPr defaultColWidth="9.140625" defaultRowHeight="15"/>
  <cols>
    <col min="1" max="1" width="9.5703125" style="2" bestFit="1" customWidth="1"/>
    <col min="2" max="2" width="89.140625" style="2" customWidth="1"/>
    <col min="3" max="8" width="12.5703125" style="2" customWidth="1"/>
    <col min="9" max="9" width="8.85546875" customWidth="1"/>
    <col min="10" max="16384" width="9.140625" style="11"/>
  </cols>
  <sheetData>
    <row r="1" spans="1:14" s="725" customFormat="1" ht="15.75">
      <c r="A1" s="181" t="s">
        <v>188</v>
      </c>
      <c r="B1" s="713" t="str">
        <f>Info!C2</f>
        <v>სს თიბისი ბანკი</v>
      </c>
      <c r="C1" s="713"/>
      <c r="D1" s="714"/>
      <c r="E1" s="714"/>
      <c r="F1" s="714"/>
      <c r="G1" s="714"/>
      <c r="H1" s="714"/>
      <c r="I1" s="715"/>
    </row>
    <row r="2" spans="1:14" s="725" customFormat="1" ht="15.75">
      <c r="A2" s="181" t="s">
        <v>189</v>
      </c>
      <c r="B2" s="693">
        <f>'1. key ratios'!B2</f>
        <v>44926</v>
      </c>
      <c r="C2" s="717"/>
      <c r="D2" s="718"/>
      <c r="E2" s="718"/>
      <c r="F2" s="718"/>
      <c r="G2" s="718"/>
      <c r="H2" s="718"/>
      <c r="I2" s="715"/>
    </row>
    <row r="3" spans="1:14" ht="15.75">
      <c r="A3" s="16"/>
      <c r="B3" s="15"/>
      <c r="C3" s="28"/>
      <c r="D3" s="17"/>
      <c r="E3" s="17"/>
      <c r="F3" s="17"/>
      <c r="G3" s="17"/>
      <c r="H3" s="17"/>
    </row>
    <row r="4" spans="1:14" ht="16.5" thickBot="1">
      <c r="A4" s="44" t="s">
        <v>406</v>
      </c>
      <c r="B4" s="29" t="s">
        <v>222</v>
      </c>
      <c r="C4" s="32"/>
      <c r="D4" s="32"/>
      <c r="E4" s="32"/>
      <c r="F4" s="44"/>
      <c r="G4" s="44"/>
      <c r="H4" s="45" t="s">
        <v>93</v>
      </c>
    </row>
    <row r="5" spans="1:14" ht="15.75">
      <c r="A5" s="117"/>
      <c r="B5" s="118"/>
      <c r="C5" s="772" t="s">
        <v>194</v>
      </c>
      <c r="D5" s="773"/>
      <c r="E5" s="774"/>
      <c r="F5" s="772" t="s">
        <v>195</v>
      </c>
      <c r="G5" s="773"/>
      <c r="H5" s="775"/>
    </row>
    <row r="6" spans="1:14">
      <c r="A6" s="119" t="s">
        <v>26</v>
      </c>
      <c r="B6" s="46"/>
      <c r="C6" s="47" t="s">
        <v>27</v>
      </c>
      <c r="D6" s="47" t="s">
        <v>96</v>
      </c>
      <c r="E6" s="47" t="s">
        <v>68</v>
      </c>
      <c r="F6" s="47" t="s">
        <v>27</v>
      </c>
      <c r="G6" s="47" t="s">
        <v>96</v>
      </c>
      <c r="H6" s="120" t="s">
        <v>68</v>
      </c>
    </row>
    <row r="7" spans="1:14">
      <c r="A7" s="121"/>
      <c r="B7" s="49" t="s">
        <v>92</v>
      </c>
      <c r="C7" s="50"/>
      <c r="D7" s="50"/>
      <c r="E7" s="50"/>
      <c r="F7" s="50"/>
      <c r="G7" s="50"/>
      <c r="H7" s="122"/>
    </row>
    <row r="8" spans="1:14" ht="15.75">
      <c r="A8" s="121">
        <v>1</v>
      </c>
      <c r="B8" s="51" t="s">
        <v>97</v>
      </c>
      <c r="C8" s="233">
        <v>26163914.370000001</v>
      </c>
      <c r="D8" s="233">
        <v>29555411.469999999</v>
      </c>
      <c r="E8" s="231">
        <v>55719325.840000004</v>
      </c>
      <c r="F8" s="233">
        <v>17688528.850000001</v>
      </c>
      <c r="G8" s="233">
        <v>-2681867.7599999998</v>
      </c>
      <c r="H8" s="234">
        <v>15006661.090000002</v>
      </c>
      <c r="I8" s="621"/>
      <c r="J8" s="621"/>
      <c r="K8" s="621"/>
      <c r="L8" s="621"/>
      <c r="M8" s="621"/>
      <c r="N8" s="621"/>
    </row>
    <row r="9" spans="1:14" ht="15.75">
      <c r="A9" s="121">
        <v>2</v>
      </c>
      <c r="B9" s="51" t="s">
        <v>98</v>
      </c>
      <c r="C9" s="235">
        <v>1169947970.25</v>
      </c>
      <c r="D9" s="235">
        <v>556353818.45999992</v>
      </c>
      <c r="E9" s="231">
        <v>1726301788.71</v>
      </c>
      <c r="F9" s="235">
        <v>919531667.47000003</v>
      </c>
      <c r="G9" s="235">
        <v>559379361.23000002</v>
      </c>
      <c r="H9" s="234">
        <v>1478911028.7</v>
      </c>
      <c r="I9" s="621"/>
      <c r="J9" s="621"/>
      <c r="K9" s="621"/>
      <c r="L9" s="621"/>
      <c r="M9" s="621"/>
      <c r="N9" s="621"/>
    </row>
    <row r="10" spans="1:14" ht="15.75">
      <c r="A10" s="121">
        <v>2.1</v>
      </c>
      <c r="B10" s="52" t="s">
        <v>99</v>
      </c>
      <c r="C10" s="605">
        <v>454987.57</v>
      </c>
      <c r="D10" s="605">
        <v>0</v>
      </c>
      <c r="E10" s="599">
        <v>454987.57</v>
      </c>
      <c r="F10" s="605">
        <v>11780.82</v>
      </c>
      <c r="G10" s="605">
        <v>0</v>
      </c>
      <c r="H10" s="601">
        <v>11780.82</v>
      </c>
      <c r="I10" s="621"/>
      <c r="J10" s="621"/>
      <c r="K10" s="621"/>
      <c r="L10" s="621"/>
      <c r="M10" s="621"/>
      <c r="N10" s="621"/>
    </row>
    <row r="11" spans="1:14" ht="15.75">
      <c r="A11" s="121">
        <v>2.2000000000000002</v>
      </c>
      <c r="B11" s="52" t="s">
        <v>100</v>
      </c>
      <c r="C11" s="233">
        <v>215605847.92999995</v>
      </c>
      <c r="D11" s="233">
        <v>135580857.59999999</v>
      </c>
      <c r="E11" s="231">
        <v>351186705.52999997</v>
      </c>
      <c r="F11" s="233">
        <v>169606313.09999999</v>
      </c>
      <c r="G11" s="233">
        <v>140190515.56999999</v>
      </c>
      <c r="H11" s="234">
        <v>309796828.66999996</v>
      </c>
      <c r="I11" s="621"/>
      <c r="J11" s="621"/>
      <c r="K11" s="621"/>
      <c r="L11" s="621"/>
      <c r="M11" s="621"/>
      <c r="N11" s="621"/>
    </row>
    <row r="12" spans="1:14" ht="15.75">
      <c r="A12" s="121">
        <v>2.2999999999999998</v>
      </c>
      <c r="B12" s="52" t="s">
        <v>101</v>
      </c>
      <c r="C12" s="233">
        <v>24956273.370000001</v>
      </c>
      <c r="D12" s="233">
        <v>68436374.780000001</v>
      </c>
      <c r="E12" s="231">
        <v>93392648.150000006</v>
      </c>
      <c r="F12" s="233">
        <v>28355121.27</v>
      </c>
      <c r="G12" s="233">
        <v>55777918.93</v>
      </c>
      <c r="H12" s="234">
        <v>84133040.200000003</v>
      </c>
      <c r="I12" s="621"/>
      <c r="J12" s="621"/>
      <c r="K12" s="621"/>
      <c r="L12" s="621"/>
      <c r="M12" s="621"/>
      <c r="N12" s="621"/>
    </row>
    <row r="13" spans="1:14" ht="15.75">
      <c r="A13" s="121">
        <v>2.4</v>
      </c>
      <c r="B13" s="52" t="s">
        <v>102</v>
      </c>
      <c r="C13" s="233">
        <v>38199284.07</v>
      </c>
      <c r="D13" s="233">
        <v>5109440.41</v>
      </c>
      <c r="E13" s="231">
        <v>43308724.480000004</v>
      </c>
      <c r="F13" s="233">
        <v>23513326.68</v>
      </c>
      <c r="G13" s="233">
        <v>6569841.9000000004</v>
      </c>
      <c r="H13" s="234">
        <v>30083168.579999998</v>
      </c>
      <c r="I13" s="621"/>
      <c r="J13" s="621"/>
      <c r="K13" s="621"/>
      <c r="L13" s="621"/>
      <c r="M13" s="621"/>
      <c r="N13" s="621"/>
    </row>
    <row r="14" spans="1:14" ht="15.75">
      <c r="A14" s="121">
        <v>2.5</v>
      </c>
      <c r="B14" s="52" t="s">
        <v>103</v>
      </c>
      <c r="C14" s="233">
        <v>24018496.18</v>
      </c>
      <c r="D14" s="233">
        <v>65076939.200000003</v>
      </c>
      <c r="E14" s="231">
        <v>89095435.379999995</v>
      </c>
      <c r="F14" s="233">
        <v>18526801.859999999</v>
      </c>
      <c r="G14" s="233">
        <v>51183490.469999999</v>
      </c>
      <c r="H14" s="234">
        <v>69710292.329999998</v>
      </c>
      <c r="I14" s="621"/>
      <c r="J14" s="621"/>
      <c r="K14" s="621"/>
      <c r="L14" s="621"/>
      <c r="M14" s="621"/>
      <c r="N14" s="621"/>
    </row>
    <row r="15" spans="1:14" ht="15.75">
      <c r="A15" s="121">
        <v>2.6</v>
      </c>
      <c r="B15" s="52" t="s">
        <v>104</v>
      </c>
      <c r="C15" s="233">
        <v>62263778.600000001</v>
      </c>
      <c r="D15" s="233">
        <v>33428446.899999999</v>
      </c>
      <c r="E15" s="231">
        <v>95692225.5</v>
      </c>
      <c r="F15" s="233">
        <v>43845087.850000001</v>
      </c>
      <c r="G15" s="233">
        <v>37099829.579999998</v>
      </c>
      <c r="H15" s="234">
        <v>80944917.430000007</v>
      </c>
      <c r="I15" s="621"/>
      <c r="J15" s="621"/>
      <c r="K15" s="621"/>
      <c r="L15" s="621"/>
      <c r="M15" s="621"/>
      <c r="N15" s="621"/>
    </row>
    <row r="16" spans="1:14" ht="15.75">
      <c r="A16" s="121">
        <v>2.7</v>
      </c>
      <c r="B16" s="52" t="s">
        <v>105</v>
      </c>
      <c r="C16" s="233">
        <v>20162476.559999999</v>
      </c>
      <c r="D16" s="233">
        <v>7864221.1500000004</v>
      </c>
      <c r="E16" s="231">
        <v>28026697.710000001</v>
      </c>
      <c r="F16" s="233">
        <v>25879811.140000001</v>
      </c>
      <c r="G16" s="233">
        <v>9374809.0999999996</v>
      </c>
      <c r="H16" s="234">
        <v>35254620.240000002</v>
      </c>
      <c r="I16" s="621"/>
      <c r="J16" s="621"/>
      <c r="K16" s="621"/>
      <c r="L16" s="621"/>
      <c r="M16" s="621"/>
      <c r="N16" s="621"/>
    </row>
    <row r="17" spans="1:14" ht="15.75">
      <c r="A17" s="121">
        <v>2.8</v>
      </c>
      <c r="B17" s="52" t="s">
        <v>106</v>
      </c>
      <c r="C17" s="233">
        <v>764103380.76999998</v>
      </c>
      <c r="D17" s="233">
        <v>189511707.03</v>
      </c>
      <c r="E17" s="231">
        <v>953615087.79999995</v>
      </c>
      <c r="F17" s="233">
        <v>593329581.99000001</v>
      </c>
      <c r="G17" s="233">
        <v>210385024.43000001</v>
      </c>
      <c r="H17" s="234">
        <v>803714606.42000008</v>
      </c>
      <c r="I17" s="621"/>
      <c r="J17" s="621"/>
      <c r="K17" s="621"/>
      <c r="L17" s="621"/>
      <c r="M17" s="621"/>
      <c r="N17" s="621"/>
    </row>
    <row r="18" spans="1:14" ht="15.75">
      <c r="A18" s="121">
        <v>2.9</v>
      </c>
      <c r="B18" s="52" t="s">
        <v>107</v>
      </c>
      <c r="C18" s="233">
        <v>20183445.199999999</v>
      </c>
      <c r="D18" s="233">
        <v>51345831.390000001</v>
      </c>
      <c r="E18" s="231">
        <v>71529276.590000004</v>
      </c>
      <c r="F18" s="233">
        <v>16463842.76</v>
      </c>
      <c r="G18" s="233">
        <v>48797931.25</v>
      </c>
      <c r="H18" s="234">
        <v>65261774.009999998</v>
      </c>
      <c r="I18" s="621"/>
      <c r="J18" s="621"/>
      <c r="K18" s="621"/>
      <c r="L18" s="621"/>
      <c r="M18" s="621"/>
      <c r="N18" s="621"/>
    </row>
    <row r="19" spans="1:14" ht="15.75">
      <c r="A19" s="121">
        <v>3</v>
      </c>
      <c r="B19" s="51" t="s">
        <v>108</v>
      </c>
      <c r="C19" s="233">
        <v>15221396.789999999</v>
      </c>
      <c r="D19" s="233">
        <v>2644344.19</v>
      </c>
      <c r="E19" s="231">
        <v>17865740.98</v>
      </c>
      <c r="F19" s="233">
        <v>16639317.1</v>
      </c>
      <c r="G19" s="233">
        <v>3212636.88</v>
      </c>
      <c r="H19" s="234">
        <v>19851953.98</v>
      </c>
      <c r="I19" s="621"/>
      <c r="J19" s="621"/>
      <c r="K19" s="621"/>
      <c r="L19" s="621"/>
      <c r="M19" s="621"/>
      <c r="N19" s="621"/>
    </row>
    <row r="20" spans="1:14" ht="15.75">
      <c r="A20" s="121">
        <v>4</v>
      </c>
      <c r="B20" s="51" t="s">
        <v>109</v>
      </c>
      <c r="C20" s="233">
        <v>192352407.11000001</v>
      </c>
      <c r="D20" s="233">
        <v>10871086.199999999</v>
      </c>
      <c r="E20" s="231">
        <v>203223493.31</v>
      </c>
      <c r="F20" s="233">
        <v>180664347.90000001</v>
      </c>
      <c r="G20" s="233">
        <v>9852955.4499999993</v>
      </c>
      <c r="H20" s="234">
        <v>190517303.34999999</v>
      </c>
      <c r="I20" s="621"/>
      <c r="J20" s="621"/>
      <c r="K20" s="621"/>
      <c r="L20" s="621"/>
      <c r="M20" s="621"/>
      <c r="N20" s="621"/>
    </row>
    <row r="21" spans="1:14" ht="15.75">
      <c r="A21" s="121">
        <v>5</v>
      </c>
      <c r="B21" s="51" t="s">
        <v>110</v>
      </c>
      <c r="C21" s="233">
        <v>0</v>
      </c>
      <c r="D21" s="233">
        <v>0</v>
      </c>
      <c r="E21" s="231">
        <v>0</v>
      </c>
      <c r="F21" s="233">
        <v>0</v>
      </c>
      <c r="G21" s="233">
        <v>0</v>
      </c>
      <c r="H21" s="234">
        <v>0</v>
      </c>
      <c r="I21" s="621"/>
      <c r="J21" s="621"/>
      <c r="K21" s="621"/>
      <c r="L21" s="621"/>
      <c r="M21" s="621"/>
      <c r="N21" s="621"/>
    </row>
    <row r="22" spans="1:14" ht="15.75">
      <c r="A22" s="121">
        <v>6</v>
      </c>
      <c r="B22" s="53" t="s">
        <v>111</v>
      </c>
      <c r="C22" s="235">
        <v>1403685688.52</v>
      </c>
      <c r="D22" s="235">
        <v>599424660.32000005</v>
      </c>
      <c r="E22" s="231">
        <v>2003110348.8400002</v>
      </c>
      <c r="F22" s="235">
        <v>1134523861.3200002</v>
      </c>
      <c r="G22" s="235">
        <v>569763085.80000007</v>
      </c>
      <c r="H22" s="234">
        <v>1704286947.1200004</v>
      </c>
      <c r="I22" s="621"/>
      <c r="J22" s="621"/>
      <c r="K22" s="621"/>
      <c r="L22" s="621"/>
      <c r="M22" s="621"/>
      <c r="N22" s="621"/>
    </row>
    <row r="23" spans="1:14" ht="15.75">
      <c r="A23" s="121"/>
      <c r="B23" s="49" t="s">
        <v>90</v>
      </c>
      <c r="C23" s="233"/>
      <c r="D23" s="233"/>
      <c r="E23" s="230"/>
      <c r="F23" s="233"/>
      <c r="G23" s="233"/>
      <c r="H23" s="236"/>
      <c r="I23" s="621"/>
      <c r="J23" s="621"/>
      <c r="K23" s="621"/>
      <c r="L23" s="621"/>
      <c r="M23" s="621"/>
      <c r="N23" s="621"/>
    </row>
    <row r="24" spans="1:14" ht="15.75">
      <c r="A24" s="121">
        <v>7</v>
      </c>
      <c r="B24" s="51" t="s">
        <v>112</v>
      </c>
      <c r="C24" s="233">
        <v>198290402.34</v>
      </c>
      <c r="D24" s="233">
        <v>16908077.129999999</v>
      </c>
      <c r="E24" s="231">
        <v>215198479.47</v>
      </c>
      <c r="F24" s="233">
        <v>132568248.8</v>
      </c>
      <c r="G24" s="233">
        <v>32409161.989999998</v>
      </c>
      <c r="H24" s="234">
        <v>164977410.78999999</v>
      </c>
      <c r="I24" s="621"/>
      <c r="J24" s="621"/>
      <c r="K24" s="621"/>
      <c r="L24" s="621"/>
      <c r="M24" s="621"/>
      <c r="N24" s="621"/>
    </row>
    <row r="25" spans="1:14" ht="15.75">
      <c r="A25" s="121">
        <v>8</v>
      </c>
      <c r="B25" s="51" t="s">
        <v>113</v>
      </c>
      <c r="C25" s="233">
        <v>286533394.06999999</v>
      </c>
      <c r="D25" s="233">
        <v>60018992.619999997</v>
      </c>
      <c r="E25" s="231">
        <v>346552386.69</v>
      </c>
      <c r="F25" s="233">
        <v>194922429.94999999</v>
      </c>
      <c r="G25" s="233">
        <v>99120671.25</v>
      </c>
      <c r="H25" s="234">
        <v>294043101.19999999</v>
      </c>
      <c r="I25" s="621"/>
      <c r="J25" s="621"/>
      <c r="K25" s="621"/>
      <c r="L25" s="621"/>
      <c r="M25" s="621"/>
      <c r="N25" s="621"/>
    </row>
    <row r="26" spans="1:14" ht="15.75">
      <c r="A26" s="121">
        <v>9</v>
      </c>
      <c r="B26" s="51" t="s">
        <v>114</v>
      </c>
      <c r="C26" s="233">
        <v>38311269.799999997</v>
      </c>
      <c r="D26" s="233">
        <v>4886453.92</v>
      </c>
      <c r="E26" s="231">
        <v>43197723.719999999</v>
      </c>
      <c r="F26" s="233">
        <v>24408225.530000001</v>
      </c>
      <c r="G26" s="233">
        <v>59750.83</v>
      </c>
      <c r="H26" s="234">
        <v>24467976.359999999</v>
      </c>
      <c r="I26" s="621"/>
      <c r="J26" s="621"/>
      <c r="K26" s="621"/>
      <c r="L26" s="621"/>
      <c r="M26" s="621"/>
      <c r="N26" s="621"/>
    </row>
    <row r="27" spans="1:14" ht="15.75">
      <c r="A27" s="121">
        <v>10</v>
      </c>
      <c r="B27" s="51" t="s">
        <v>115</v>
      </c>
      <c r="C27" s="233">
        <v>0</v>
      </c>
      <c r="D27" s="233">
        <v>108048407.12</v>
      </c>
      <c r="E27" s="231">
        <v>108048407.12</v>
      </c>
      <c r="F27" s="233">
        <v>0</v>
      </c>
      <c r="G27" s="233">
        <v>113042400.95</v>
      </c>
      <c r="H27" s="234">
        <v>113042400.95</v>
      </c>
      <c r="I27" s="621"/>
      <c r="J27" s="621"/>
      <c r="K27" s="621"/>
      <c r="L27" s="621"/>
      <c r="M27" s="621"/>
      <c r="N27" s="621"/>
    </row>
    <row r="28" spans="1:14" ht="15.75">
      <c r="A28" s="121">
        <v>11</v>
      </c>
      <c r="B28" s="51" t="s">
        <v>116</v>
      </c>
      <c r="C28" s="233">
        <v>211707731.38</v>
      </c>
      <c r="D28" s="233">
        <v>84136083.290000007</v>
      </c>
      <c r="E28" s="231">
        <v>295843814.67000002</v>
      </c>
      <c r="F28" s="233">
        <v>186283771.38999999</v>
      </c>
      <c r="G28" s="233">
        <v>84881776.739999995</v>
      </c>
      <c r="H28" s="234">
        <v>271165548.13</v>
      </c>
      <c r="I28" s="621"/>
      <c r="J28" s="621"/>
      <c r="K28" s="621"/>
      <c r="L28" s="621"/>
      <c r="M28" s="621"/>
      <c r="N28" s="621"/>
    </row>
    <row r="29" spans="1:14" ht="15.75">
      <c r="A29" s="121">
        <v>12</v>
      </c>
      <c r="B29" s="51" t="s">
        <v>117</v>
      </c>
      <c r="C29" s="233">
        <v>1808746.33</v>
      </c>
      <c r="D29" s="233">
        <v>34816.550000000003</v>
      </c>
      <c r="E29" s="231">
        <v>1843562.8800000001</v>
      </c>
      <c r="F29" s="233">
        <v>2637224.84</v>
      </c>
      <c r="G29" s="233">
        <v>36698.65</v>
      </c>
      <c r="H29" s="234">
        <v>2673923.4899999998</v>
      </c>
      <c r="I29" s="621"/>
      <c r="J29" s="621"/>
      <c r="K29" s="621"/>
      <c r="L29" s="621"/>
      <c r="M29" s="621"/>
      <c r="N29" s="621"/>
    </row>
    <row r="30" spans="1:14" ht="15.75">
      <c r="A30" s="121">
        <v>13</v>
      </c>
      <c r="B30" s="54" t="s">
        <v>118</v>
      </c>
      <c r="C30" s="235">
        <v>736651543.91999996</v>
      </c>
      <c r="D30" s="235">
        <v>274032830.63000005</v>
      </c>
      <c r="E30" s="231">
        <v>1010684374.55</v>
      </c>
      <c r="F30" s="235">
        <v>540819900.50999999</v>
      </c>
      <c r="G30" s="235">
        <v>329550460.40999997</v>
      </c>
      <c r="H30" s="234">
        <v>870370360.91999996</v>
      </c>
      <c r="I30" s="621"/>
      <c r="J30" s="621"/>
      <c r="K30" s="621"/>
      <c r="L30" s="621"/>
      <c r="M30" s="621"/>
      <c r="N30" s="621"/>
    </row>
    <row r="31" spans="1:14" ht="15.75">
      <c r="A31" s="121">
        <v>14</v>
      </c>
      <c r="B31" s="54" t="s">
        <v>119</v>
      </c>
      <c r="C31" s="235">
        <v>667034144.60000002</v>
      </c>
      <c r="D31" s="235">
        <v>325391829.69</v>
      </c>
      <c r="E31" s="231">
        <v>992425974.28999996</v>
      </c>
      <c r="F31" s="235">
        <v>593703960.81000018</v>
      </c>
      <c r="G31" s="235">
        <v>240212625.3900001</v>
      </c>
      <c r="H31" s="234">
        <v>833916586.20000029</v>
      </c>
      <c r="I31" s="621"/>
      <c r="J31" s="621"/>
      <c r="K31" s="621"/>
      <c r="L31" s="621"/>
      <c r="M31" s="621"/>
      <c r="N31" s="621"/>
    </row>
    <row r="32" spans="1:14">
      <c r="A32" s="121"/>
      <c r="B32" s="49"/>
      <c r="C32" s="237"/>
      <c r="D32" s="237"/>
      <c r="E32" s="237"/>
      <c r="F32" s="237"/>
      <c r="G32" s="237"/>
      <c r="H32" s="238"/>
      <c r="I32" s="621"/>
      <c r="J32" s="621"/>
      <c r="K32" s="621"/>
      <c r="L32" s="621"/>
      <c r="M32" s="621"/>
      <c r="N32" s="621"/>
    </row>
    <row r="33" spans="1:14" ht="15.75">
      <c r="A33" s="121"/>
      <c r="B33" s="49" t="s">
        <v>120</v>
      </c>
      <c r="C33" s="233"/>
      <c r="D33" s="233"/>
      <c r="E33" s="230"/>
      <c r="F33" s="233"/>
      <c r="G33" s="233"/>
      <c r="H33" s="236"/>
      <c r="I33" s="621"/>
      <c r="J33" s="621"/>
      <c r="K33" s="621"/>
      <c r="L33" s="621"/>
      <c r="M33" s="621"/>
      <c r="N33" s="621"/>
    </row>
    <row r="34" spans="1:14" ht="15.75">
      <c r="A34" s="121">
        <v>15</v>
      </c>
      <c r="B34" s="48" t="s">
        <v>91</v>
      </c>
      <c r="C34" s="239">
        <v>253518864.52000004</v>
      </c>
      <c r="D34" s="608">
        <v>-7391348.3100000024</v>
      </c>
      <c r="E34" s="231">
        <v>246127516.21000004</v>
      </c>
      <c r="F34" s="239">
        <v>213017648</v>
      </c>
      <c r="G34" s="239">
        <v>8558152.0300000012</v>
      </c>
      <c r="H34" s="234">
        <v>221575800.03</v>
      </c>
      <c r="I34" s="621"/>
      <c r="J34" s="621"/>
      <c r="K34" s="621"/>
      <c r="L34" s="621"/>
      <c r="M34" s="621"/>
      <c r="N34" s="621"/>
    </row>
    <row r="35" spans="1:14" ht="15.75">
      <c r="A35" s="121">
        <v>15.1</v>
      </c>
      <c r="B35" s="52" t="s">
        <v>121</v>
      </c>
      <c r="C35" s="233">
        <v>368788885.47000003</v>
      </c>
      <c r="D35" s="605">
        <v>148448012.25</v>
      </c>
      <c r="E35" s="231">
        <v>517236897.72000003</v>
      </c>
      <c r="F35" s="233">
        <v>299384813.24000001</v>
      </c>
      <c r="G35" s="233">
        <v>133104289.95</v>
      </c>
      <c r="H35" s="234">
        <v>432489103.19</v>
      </c>
      <c r="I35" s="621"/>
      <c r="J35" s="621"/>
      <c r="K35" s="621"/>
      <c r="L35" s="621"/>
      <c r="M35" s="621"/>
      <c r="N35" s="621"/>
    </row>
    <row r="36" spans="1:14" ht="15.75">
      <c r="A36" s="121">
        <v>15.2</v>
      </c>
      <c r="B36" s="52" t="s">
        <v>122</v>
      </c>
      <c r="C36" s="233">
        <v>115270020.95</v>
      </c>
      <c r="D36" s="605">
        <v>155839360.56</v>
      </c>
      <c r="E36" s="231">
        <v>271109381.50999999</v>
      </c>
      <c r="F36" s="233">
        <v>86367165.239999995</v>
      </c>
      <c r="G36" s="233">
        <v>124546137.92</v>
      </c>
      <c r="H36" s="234">
        <v>210913303.16</v>
      </c>
      <c r="I36" s="621"/>
      <c r="J36" s="621"/>
      <c r="K36" s="621"/>
      <c r="L36" s="621"/>
      <c r="M36" s="621"/>
      <c r="N36" s="621"/>
    </row>
    <row r="37" spans="1:14" ht="15.75">
      <c r="A37" s="121">
        <v>16</v>
      </c>
      <c r="B37" s="51" t="s">
        <v>123</v>
      </c>
      <c r="C37" s="233">
        <v>6445539.96</v>
      </c>
      <c r="D37" s="605">
        <v>0</v>
      </c>
      <c r="E37" s="231">
        <v>6445539.96</v>
      </c>
      <c r="F37" s="233">
        <v>52593718.659999996</v>
      </c>
      <c r="G37" s="233">
        <v>0</v>
      </c>
      <c r="H37" s="234">
        <v>52593718.659999996</v>
      </c>
      <c r="I37" s="621"/>
      <c r="J37" s="621"/>
      <c r="K37" s="621"/>
      <c r="L37" s="621"/>
      <c r="M37" s="621"/>
      <c r="N37" s="621"/>
    </row>
    <row r="38" spans="1:14" ht="15.75">
      <c r="A38" s="121">
        <v>17</v>
      </c>
      <c r="B38" s="51" t="s">
        <v>124</v>
      </c>
      <c r="C38" s="233">
        <v>0</v>
      </c>
      <c r="D38" s="605">
        <v>0</v>
      </c>
      <c r="E38" s="231">
        <v>0</v>
      </c>
      <c r="F38" s="233">
        <v>0</v>
      </c>
      <c r="G38" s="233">
        <v>0</v>
      </c>
      <c r="H38" s="234">
        <v>0</v>
      </c>
      <c r="I38" s="621"/>
      <c r="J38" s="621"/>
      <c r="K38" s="621"/>
      <c r="L38" s="621"/>
      <c r="M38" s="621"/>
      <c r="N38" s="621"/>
    </row>
    <row r="39" spans="1:14" ht="15.75">
      <c r="A39" s="121">
        <v>18</v>
      </c>
      <c r="B39" s="51" t="s">
        <v>125</v>
      </c>
      <c r="C39" s="233">
        <v>2256770.94</v>
      </c>
      <c r="D39" s="605">
        <v>3553976.88</v>
      </c>
      <c r="E39" s="231">
        <v>5810747.8200000003</v>
      </c>
      <c r="F39" s="233">
        <v>10748914.140000001</v>
      </c>
      <c r="G39" s="233">
        <v>408388.63</v>
      </c>
      <c r="H39" s="234">
        <v>11157302.770000001</v>
      </c>
      <c r="I39" s="621"/>
      <c r="J39" s="621"/>
      <c r="K39" s="621"/>
      <c r="L39" s="621"/>
      <c r="M39" s="621"/>
      <c r="N39" s="621"/>
    </row>
    <row r="40" spans="1:14" ht="15.75">
      <c r="A40" s="121">
        <v>19</v>
      </c>
      <c r="B40" s="51" t="s">
        <v>126</v>
      </c>
      <c r="C40" s="233">
        <v>408654693.23000002</v>
      </c>
      <c r="D40" s="605">
        <v>0</v>
      </c>
      <c r="E40" s="231">
        <v>408654693.23000002</v>
      </c>
      <c r="F40" s="233">
        <v>109898875.22</v>
      </c>
      <c r="G40" s="233">
        <v>0</v>
      </c>
      <c r="H40" s="234">
        <v>109898875.22</v>
      </c>
      <c r="I40" s="621"/>
      <c r="J40" s="621"/>
      <c r="K40" s="621"/>
      <c r="L40" s="621"/>
      <c r="M40" s="621"/>
      <c r="N40" s="621"/>
    </row>
    <row r="41" spans="1:14" ht="15.75">
      <c r="A41" s="121">
        <v>20</v>
      </c>
      <c r="B41" s="51" t="s">
        <v>127</v>
      </c>
      <c r="C41" s="233">
        <v>71064089.599999994</v>
      </c>
      <c r="D41" s="605">
        <v>0</v>
      </c>
      <c r="E41" s="231">
        <v>71064089.599999994</v>
      </c>
      <c r="F41" s="233">
        <v>60410583.169999957</v>
      </c>
      <c r="G41" s="233">
        <v>0</v>
      </c>
      <c r="H41" s="234">
        <v>60410583.169999957</v>
      </c>
      <c r="I41" s="621"/>
      <c r="J41" s="621"/>
      <c r="K41" s="621"/>
      <c r="L41" s="621"/>
      <c r="M41" s="621"/>
      <c r="N41" s="621"/>
    </row>
    <row r="42" spans="1:14" ht="15.75">
      <c r="A42" s="121">
        <v>21</v>
      </c>
      <c r="B42" s="51" t="s">
        <v>128</v>
      </c>
      <c r="C42" s="233">
        <v>-2461606.13</v>
      </c>
      <c r="D42" s="605">
        <v>0</v>
      </c>
      <c r="E42" s="231">
        <v>-2461606.13</v>
      </c>
      <c r="F42" s="233">
        <v>52224057.969999999</v>
      </c>
      <c r="G42" s="233">
        <v>0</v>
      </c>
      <c r="H42" s="234">
        <v>52224057.969999999</v>
      </c>
      <c r="I42" s="621"/>
      <c r="J42" s="621"/>
      <c r="K42" s="621"/>
      <c r="L42" s="621"/>
      <c r="M42" s="621"/>
      <c r="N42" s="621"/>
    </row>
    <row r="43" spans="1:14" ht="15.75">
      <c r="A43" s="121">
        <v>22</v>
      </c>
      <c r="B43" s="51" t="s">
        <v>129</v>
      </c>
      <c r="C43" s="233">
        <v>27040050.199999999</v>
      </c>
      <c r="D43" s="605">
        <v>25014034.91</v>
      </c>
      <c r="E43" s="231">
        <v>52054085.109999999</v>
      </c>
      <c r="F43" s="233">
        <v>28136783.390000001</v>
      </c>
      <c r="G43" s="233">
        <v>25682832.719999999</v>
      </c>
      <c r="H43" s="234">
        <v>53819616.109999999</v>
      </c>
      <c r="I43" s="621"/>
      <c r="J43" s="621"/>
      <c r="K43" s="621"/>
      <c r="L43" s="621"/>
      <c r="M43" s="621"/>
      <c r="N43" s="621"/>
    </row>
    <row r="44" spans="1:14" ht="15.75">
      <c r="A44" s="121">
        <v>23</v>
      </c>
      <c r="B44" s="51" t="s">
        <v>130</v>
      </c>
      <c r="C44" s="233">
        <v>18247331.280000001</v>
      </c>
      <c r="D44" s="605">
        <v>12751527.59</v>
      </c>
      <c r="E44" s="231">
        <v>30998858.870000001</v>
      </c>
      <c r="F44" s="233">
        <v>15358542.369999999</v>
      </c>
      <c r="G44" s="233">
        <v>6181349.2800000003</v>
      </c>
      <c r="H44" s="234">
        <v>21539891.649999999</v>
      </c>
      <c r="I44" s="621"/>
      <c r="J44" s="621"/>
      <c r="K44" s="621"/>
      <c r="L44" s="621"/>
      <c r="M44" s="621"/>
      <c r="N44" s="621"/>
    </row>
    <row r="45" spans="1:14" ht="15.75">
      <c r="A45" s="121">
        <v>24</v>
      </c>
      <c r="B45" s="54" t="s">
        <v>131</v>
      </c>
      <c r="C45" s="235">
        <v>784765733.60000014</v>
      </c>
      <c r="D45" s="606">
        <v>33928191.069999993</v>
      </c>
      <c r="E45" s="231">
        <v>818693924.67000008</v>
      </c>
      <c r="F45" s="235">
        <v>542389122.91999996</v>
      </c>
      <c r="G45" s="235">
        <v>40830722.660000004</v>
      </c>
      <c r="H45" s="234">
        <v>583219845.57999992</v>
      </c>
      <c r="I45" s="621"/>
      <c r="J45" s="621"/>
      <c r="K45" s="621"/>
      <c r="L45" s="621"/>
      <c r="M45" s="621"/>
      <c r="N45" s="621"/>
    </row>
    <row r="46" spans="1:14">
      <c r="A46" s="121"/>
      <c r="B46" s="49" t="s">
        <v>132</v>
      </c>
      <c r="C46" s="233"/>
      <c r="D46" s="605"/>
      <c r="E46" s="233"/>
      <c r="F46" s="233"/>
      <c r="G46" s="233"/>
      <c r="H46" s="240"/>
      <c r="I46" s="621"/>
      <c r="J46" s="621"/>
      <c r="K46" s="621"/>
      <c r="L46" s="621"/>
      <c r="M46" s="621"/>
      <c r="N46" s="621"/>
    </row>
    <row r="47" spans="1:14" ht="15.75">
      <c r="A47" s="121">
        <v>25</v>
      </c>
      <c r="B47" s="51" t="s">
        <v>133</v>
      </c>
      <c r="C47" s="233">
        <v>25639611.149999999</v>
      </c>
      <c r="D47" s="605">
        <v>9632224.4100000001</v>
      </c>
      <c r="E47" s="231">
        <v>35271835.560000002</v>
      </c>
      <c r="F47" s="233">
        <v>21929288.68</v>
      </c>
      <c r="G47" s="233">
        <v>7939593.46</v>
      </c>
      <c r="H47" s="234">
        <v>29868882.140000001</v>
      </c>
      <c r="I47" s="621"/>
      <c r="J47" s="621"/>
      <c r="K47" s="621"/>
      <c r="L47" s="621"/>
      <c r="M47" s="621"/>
      <c r="N47" s="621"/>
    </row>
    <row r="48" spans="1:14" ht="15.75">
      <c r="A48" s="121">
        <v>26</v>
      </c>
      <c r="B48" s="51" t="s">
        <v>134</v>
      </c>
      <c r="C48" s="233">
        <v>35374924.939999998</v>
      </c>
      <c r="D48" s="605">
        <v>15632295.9</v>
      </c>
      <c r="E48" s="231">
        <v>51007220.839999996</v>
      </c>
      <c r="F48" s="233">
        <v>15276077.58</v>
      </c>
      <c r="G48" s="233">
        <v>14407228.24</v>
      </c>
      <c r="H48" s="234">
        <v>29683305.82</v>
      </c>
      <c r="I48" s="621"/>
      <c r="J48" s="621"/>
      <c r="K48" s="621"/>
      <c r="L48" s="621"/>
      <c r="M48" s="621"/>
      <c r="N48" s="621"/>
    </row>
    <row r="49" spans="1:14" ht="15.75">
      <c r="A49" s="121">
        <v>27</v>
      </c>
      <c r="B49" s="51" t="s">
        <v>135</v>
      </c>
      <c r="C49" s="233">
        <v>287615362.75999999</v>
      </c>
      <c r="D49" s="605">
        <v>0</v>
      </c>
      <c r="E49" s="231">
        <v>287615362.75999999</v>
      </c>
      <c r="F49" s="233">
        <v>230527887.09</v>
      </c>
      <c r="G49" s="233">
        <v>0</v>
      </c>
      <c r="H49" s="234">
        <v>230527887.09</v>
      </c>
      <c r="I49" s="621"/>
      <c r="J49" s="621"/>
      <c r="K49" s="621"/>
      <c r="L49" s="621"/>
      <c r="M49" s="621"/>
      <c r="N49" s="621"/>
    </row>
    <row r="50" spans="1:14" ht="15.75">
      <c r="A50" s="121">
        <v>28</v>
      </c>
      <c r="B50" s="51" t="s">
        <v>270</v>
      </c>
      <c r="C50" s="233">
        <v>9664303.5600000005</v>
      </c>
      <c r="D50" s="605">
        <v>0</v>
      </c>
      <c r="E50" s="231">
        <v>9664303.5600000005</v>
      </c>
      <c r="F50" s="233">
        <v>5473022.4000000004</v>
      </c>
      <c r="G50" s="233">
        <v>0</v>
      </c>
      <c r="H50" s="234">
        <v>5473022.4000000004</v>
      </c>
      <c r="I50" s="621"/>
      <c r="J50" s="621"/>
      <c r="K50" s="621"/>
      <c r="L50" s="621"/>
      <c r="M50" s="621"/>
      <c r="N50" s="621"/>
    </row>
    <row r="51" spans="1:14" ht="15.75">
      <c r="A51" s="121">
        <v>29</v>
      </c>
      <c r="B51" s="51" t="s">
        <v>136</v>
      </c>
      <c r="C51" s="233">
        <v>72896532.950000003</v>
      </c>
      <c r="D51" s="605">
        <v>0</v>
      </c>
      <c r="E51" s="231">
        <v>72896532.950000003</v>
      </c>
      <c r="F51" s="233">
        <v>61454594.380000003</v>
      </c>
      <c r="G51" s="233">
        <v>0</v>
      </c>
      <c r="H51" s="234">
        <v>61454594.380000003</v>
      </c>
      <c r="I51" s="621"/>
      <c r="J51" s="621"/>
      <c r="K51" s="621"/>
      <c r="L51" s="621"/>
      <c r="M51" s="621"/>
      <c r="N51" s="621"/>
    </row>
    <row r="52" spans="1:14" ht="15.75">
      <c r="A52" s="121">
        <v>30</v>
      </c>
      <c r="B52" s="51" t="s">
        <v>137</v>
      </c>
      <c r="C52" s="233">
        <v>82994582.719999999</v>
      </c>
      <c r="D52" s="605">
        <v>22016753.260000002</v>
      </c>
      <c r="E52" s="231">
        <v>105011335.98</v>
      </c>
      <c r="F52" s="233">
        <v>70649912.510000005</v>
      </c>
      <c r="G52" s="233">
        <v>17726043.280000001</v>
      </c>
      <c r="H52" s="234">
        <v>88375955.790000007</v>
      </c>
      <c r="I52" s="621"/>
      <c r="J52" s="621"/>
      <c r="K52" s="621"/>
      <c r="L52" s="621"/>
      <c r="M52" s="621"/>
      <c r="N52" s="621"/>
    </row>
    <row r="53" spans="1:14" ht="15.75">
      <c r="A53" s="121">
        <v>31</v>
      </c>
      <c r="B53" s="54" t="s">
        <v>138</v>
      </c>
      <c r="C53" s="235">
        <v>514185318.07999992</v>
      </c>
      <c r="D53" s="606">
        <v>47281273.570000008</v>
      </c>
      <c r="E53" s="231">
        <v>561466591.64999998</v>
      </c>
      <c r="F53" s="235">
        <v>405310782.63999999</v>
      </c>
      <c r="G53" s="235">
        <v>40072864.980000004</v>
      </c>
      <c r="H53" s="234">
        <v>445383647.62</v>
      </c>
      <c r="I53" s="621"/>
      <c r="J53" s="621"/>
      <c r="K53" s="621"/>
      <c r="L53" s="621"/>
      <c r="M53" s="621"/>
      <c r="N53" s="621"/>
    </row>
    <row r="54" spans="1:14" ht="15.75">
      <c r="A54" s="121">
        <v>32</v>
      </c>
      <c r="B54" s="54" t="s">
        <v>139</v>
      </c>
      <c r="C54" s="235">
        <v>270580415.52000022</v>
      </c>
      <c r="D54" s="606">
        <v>-13353082.500000015</v>
      </c>
      <c r="E54" s="231">
        <v>257227333.02000022</v>
      </c>
      <c r="F54" s="235">
        <v>137078340.27999997</v>
      </c>
      <c r="G54" s="235">
        <v>757857.6799999997</v>
      </c>
      <c r="H54" s="234">
        <v>137836197.95999998</v>
      </c>
      <c r="I54" s="621"/>
      <c r="J54" s="621"/>
      <c r="K54" s="621"/>
      <c r="L54" s="621"/>
      <c r="M54" s="621"/>
      <c r="N54" s="621"/>
    </row>
    <row r="55" spans="1:14">
      <c r="A55" s="121"/>
      <c r="B55" s="49"/>
      <c r="C55" s="237"/>
      <c r="D55" s="607"/>
      <c r="E55" s="237"/>
      <c r="F55" s="237"/>
      <c r="G55" s="237"/>
      <c r="H55" s="238"/>
      <c r="I55" s="621"/>
      <c r="J55" s="621"/>
      <c r="K55" s="621"/>
      <c r="L55" s="621"/>
      <c r="M55" s="621"/>
      <c r="N55" s="621"/>
    </row>
    <row r="56" spans="1:14" ht="15.75">
      <c r="A56" s="121">
        <v>33</v>
      </c>
      <c r="B56" s="54" t="s">
        <v>140</v>
      </c>
      <c r="C56" s="235">
        <v>937614560.12000024</v>
      </c>
      <c r="D56" s="606">
        <v>312038747.19</v>
      </c>
      <c r="E56" s="231">
        <v>1249653307.3100002</v>
      </c>
      <c r="F56" s="235">
        <v>730782301.09000015</v>
      </c>
      <c r="G56" s="235">
        <v>240970483.07000011</v>
      </c>
      <c r="H56" s="234">
        <v>971752784.16000032</v>
      </c>
      <c r="I56" s="621"/>
      <c r="J56" s="621"/>
      <c r="K56" s="621"/>
      <c r="L56" s="621"/>
      <c r="M56" s="621"/>
      <c r="N56" s="621"/>
    </row>
    <row r="57" spans="1:14">
      <c r="A57" s="121"/>
      <c r="B57" s="49"/>
      <c r="C57" s="237"/>
      <c r="D57" s="607"/>
      <c r="E57" s="237"/>
      <c r="F57" s="237"/>
      <c r="G57" s="237"/>
      <c r="H57" s="238"/>
      <c r="I57" s="621"/>
      <c r="J57" s="621"/>
      <c r="K57" s="621"/>
      <c r="L57" s="621"/>
      <c r="M57" s="621"/>
      <c r="N57" s="621"/>
    </row>
    <row r="58" spans="1:14" ht="15.75">
      <c r="A58" s="121">
        <v>34</v>
      </c>
      <c r="B58" s="51" t="s">
        <v>141</v>
      </c>
      <c r="C58" s="233">
        <v>58998688.289999999</v>
      </c>
      <c r="D58" s="605">
        <v>0</v>
      </c>
      <c r="E58" s="231">
        <v>58998688.289999999</v>
      </c>
      <c r="F58" s="233">
        <v>-102943571.84</v>
      </c>
      <c r="G58" s="233">
        <v>0</v>
      </c>
      <c r="H58" s="234">
        <v>-102943571.84</v>
      </c>
      <c r="I58" s="621"/>
      <c r="J58" s="621"/>
      <c r="K58" s="621"/>
      <c r="L58" s="621"/>
      <c r="M58" s="621"/>
      <c r="N58" s="621"/>
    </row>
    <row r="59" spans="1:14" s="197" customFormat="1" ht="15.75">
      <c r="A59" s="121">
        <v>35</v>
      </c>
      <c r="B59" s="48" t="s">
        <v>142</v>
      </c>
      <c r="C59" s="241">
        <v>-2175571.2400000002</v>
      </c>
      <c r="D59" s="609">
        <v>0</v>
      </c>
      <c r="E59" s="242">
        <v>-2175571.2400000002</v>
      </c>
      <c r="F59" s="243">
        <v>-1217834</v>
      </c>
      <c r="G59" s="243">
        <v>0</v>
      </c>
      <c r="H59" s="244">
        <v>-1217834</v>
      </c>
      <c r="I59" s="621"/>
      <c r="J59" s="621"/>
      <c r="K59" s="621"/>
      <c r="L59" s="621"/>
      <c r="M59" s="621"/>
      <c r="N59" s="621"/>
    </row>
    <row r="60" spans="1:14" ht="15.75">
      <c r="A60" s="121">
        <v>36</v>
      </c>
      <c r="B60" s="51" t="s">
        <v>143</v>
      </c>
      <c r="C60" s="233">
        <v>35859862.07</v>
      </c>
      <c r="D60" s="605">
        <v>0</v>
      </c>
      <c r="E60" s="231">
        <v>35859862.07</v>
      </c>
      <c r="F60" s="233">
        <v>14816377.83</v>
      </c>
      <c r="G60" s="233">
        <v>0</v>
      </c>
      <c r="H60" s="234">
        <v>14816377.83</v>
      </c>
      <c r="I60" s="621"/>
      <c r="J60" s="621"/>
      <c r="K60" s="621"/>
      <c r="L60" s="621"/>
      <c r="M60" s="621"/>
      <c r="N60" s="621"/>
    </row>
    <row r="61" spans="1:14" ht="15.75">
      <c r="A61" s="121">
        <v>37</v>
      </c>
      <c r="B61" s="54" t="s">
        <v>144</v>
      </c>
      <c r="C61" s="235">
        <v>92682979.120000005</v>
      </c>
      <c r="D61" s="606">
        <v>0</v>
      </c>
      <c r="E61" s="231">
        <v>92682979.120000005</v>
      </c>
      <c r="F61" s="235">
        <v>-89345028.010000005</v>
      </c>
      <c r="G61" s="235">
        <v>0</v>
      </c>
      <c r="H61" s="234">
        <v>-89345028.010000005</v>
      </c>
      <c r="I61" s="621"/>
      <c r="J61" s="621"/>
      <c r="K61" s="621"/>
      <c r="L61" s="621"/>
      <c r="M61" s="621"/>
      <c r="N61" s="621"/>
    </row>
    <row r="62" spans="1:14">
      <c r="A62" s="121"/>
      <c r="B62" s="55"/>
      <c r="C62" s="233"/>
      <c r="D62" s="605"/>
      <c r="E62" s="233"/>
      <c r="F62" s="233"/>
      <c r="G62" s="233"/>
      <c r="H62" s="240"/>
      <c r="I62" s="621"/>
      <c r="J62" s="621"/>
      <c r="K62" s="621"/>
      <c r="L62" s="621"/>
      <c r="M62" s="621"/>
      <c r="N62" s="621"/>
    </row>
    <row r="63" spans="1:14" ht="15.75">
      <c r="A63" s="121">
        <v>38</v>
      </c>
      <c r="B63" s="56" t="s">
        <v>271</v>
      </c>
      <c r="C63" s="235">
        <v>844931581.00000024</v>
      </c>
      <c r="D63" s="606">
        <v>312038747.19</v>
      </c>
      <c r="E63" s="231">
        <v>1156970328.1900003</v>
      </c>
      <c r="F63" s="235">
        <v>820127329.10000014</v>
      </c>
      <c r="G63" s="235">
        <v>240970483.07000011</v>
      </c>
      <c r="H63" s="234">
        <v>1061097812.1700003</v>
      </c>
      <c r="I63" s="621"/>
      <c r="J63" s="621"/>
      <c r="K63" s="621"/>
      <c r="L63" s="621"/>
      <c r="M63" s="621"/>
      <c r="N63" s="621"/>
    </row>
    <row r="64" spans="1:14" ht="15.75">
      <c r="A64" s="119">
        <v>39</v>
      </c>
      <c r="B64" s="51" t="s">
        <v>145</v>
      </c>
      <c r="C64" s="245">
        <v>189718556.41</v>
      </c>
      <c r="D64" s="610">
        <v>0</v>
      </c>
      <c r="E64" s="231">
        <v>189718556.41</v>
      </c>
      <c r="F64" s="245">
        <v>120767386.44</v>
      </c>
      <c r="G64" s="245">
        <v>0</v>
      </c>
      <c r="H64" s="234">
        <v>120767386.44</v>
      </c>
      <c r="I64" s="621"/>
      <c r="J64" s="621"/>
      <c r="K64" s="621"/>
      <c r="L64" s="621"/>
      <c r="M64" s="621"/>
      <c r="N64" s="621"/>
    </row>
    <row r="65" spans="1:14" ht="15.75">
      <c r="A65" s="121">
        <v>40</v>
      </c>
      <c r="B65" s="54" t="s">
        <v>146</v>
      </c>
      <c r="C65" s="235">
        <v>655213024.59000027</v>
      </c>
      <c r="D65" s="606">
        <v>312038747.19</v>
      </c>
      <c r="E65" s="231">
        <v>967251771.78000021</v>
      </c>
      <c r="F65" s="235">
        <v>699359942.66000009</v>
      </c>
      <c r="G65" s="235">
        <v>240970483.07000011</v>
      </c>
      <c r="H65" s="234">
        <v>940330425.73000026</v>
      </c>
      <c r="I65" s="621"/>
      <c r="J65" s="621"/>
      <c r="K65" s="621"/>
      <c r="L65" s="621"/>
      <c r="M65" s="621"/>
      <c r="N65" s="621"/>
    </row>
    <row r="66" spans="1:14" ht="15.75">
      <c r="A66" s="119">
        <v>41</v>
      </c>
      <c r="B66" s="51" t="s">
        <v>147</v>
      </c>
      <c r="C66" s="245">
        <v>0</v>
      </c>
      <c r="D66" s="610">
        <v>0</v>
      </c>
      <c r="E66" s="231">
        <v>0</v>
      </c>
      <c r="F66" s="245">
        <v>0</v>
      </c>
      <c r="G66" s="245">
        <v>0</v>
      </c>
      <c r="H66" s="234">
        <v>0</v>
      </c>
      <c r="I66" s="621"/>
      <c r="J66" s="621"/>
      <c r="K66" s="621"/>
      <c r="L66" s="621"/>
      <c r="M66" s="621"/>
      <c r="N66" s="621"/>
    </row>
    <row r="67" spans="1:14" ht="16.5" thickBot="1">
      <c r="A67" s="123">
        <v>42</v>
      </c>
      <c r="B67" s="124" t="s">
        <v>148</v>
      </c>
      <c r="C67" s="246">
        <v>655213024.59000027</v>
      </c>
      <c r="D67" s="611">
        <v>312038747.19</v>
      </c>
      <c r="E67" s="232">
        <v>967251771.78000021</v>
      </c>
      <c r="F67" s="246">
        <v>699359942.66000009</v>
      </c>
      <c r="G67" s="246">
        <v>240970483.07000011</v>
      </c>
      <c r="H67" s="247">
        <v>940330425.73000026</v>
      </c>
      <c r="I67" s="621"/>
      <c r="J67" s="621"/>
      <c r="K67" s="621"/>
      <c r="L67" s="621"/>
      <c r="M67" s="621"/>
      <c r="N67" s="621"/>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N53"/>
  <sheetViews>
    <sheetView zoomScale="80" zoomScaleNormal="80" workbookViewId="0">
      <selection activeCell="C8" sqref="C8:E9"/>
    </sheetView>
  </sheetViews>
  <sheetFormatPr defaultRowHeight="15"/>
  <cols>
    <col min="1" max="1" width="9.5703125" bestFit="1" customWidth="1"/>
    <col min="2" max="2" width="72.42578125" customWidth="1"/>
    <col min="3" max="5" width="16.28515625" style="623" bestFit="1" customWidth="1"/>
    <col min="6" max="6" width="15.140625" style="623" bestFit="1" customWidth="1"/>
    <col min="7" max="8" width="16.28515625" style="623" bestFit="1" customWidth="1"/>
  </cols>
  <sheetData>
    <row r="1" spans="1:14" s="715" customFormat="1">
      <c r="A1" s="714" t="s">
        <v>188</v>
      </c>
      <c r="B1" s="715" t="str">
        <f>Info!C2</f>
        <v>სს თიბისი ბანკი</v>
      </c>
      <c r="C1" s="728"/>
      <c r="D1" s="728"/>
      <c r="E1" s="728"/>
      <c r="F1" s="728"/>
      <c r="G1" s="728"/>
      <c r="H1" s="728"/>
    </row>
    <row r="2" spans="1:14" s="715" customFormat="1">
      <c r="A2" s="714" t="s">
        <v>189</v>
      </c>
      <c r="B2" s="693">
        <f>'1. key ratios'!B2</f>
        <v>44926</v>
      </c>
      <c r="C2" s="728"/>
      <c r="D2" s="728"/>
      <c r="E2" s="728"/>
      <c r="F2" s="728"/>
      <c r="G2" s="728"/>
      <c r="H2" s="728"/>
    </row>
    <row r="3" spans="1:14">
      <c r="A3" s="2"/>
    </row>
    <row r="4" spans="1:14" ht="16.5" thickBot="1">
      <c r="A4" s="2" t="s">
        <v>407</v>
      </c>
      <c r="B4" s="2"/>
      <c r="C4" s="624"/>
      <c r="D4" s="624"/>
      <c r="E4" s="624"/>
      <c r="F4" s="625"/>
      <c r="G4" s="625"/>
      <c r="H4" s="626" t="s">
        <v>93</v>
      </c>
    </row>
    <row r="5" spans="1:14" ht="15.75">
      <c r="A5" s="776" t="s">
        <v>26</v>
      </c>
      <c r="B5" s="778" t="s">
        <v>244</v>
      </c>
      <c r="C5" s="780" t="s">
        <v>194</v>
      </c>
      <c r="D5" s="780"/>
      <c r="E5" s="780"/>
      <c r="F5" s="780" t="s">
        <v>195</v>
      </c>
      <c r="G5" s="780"/>
      <c r="H5" s="781"/>
    </row>
    <row r="6" spans="1:14">
      <c r="A6" s="777"/>
      <c r="B6" s="779"/>
      <c r="C6" s="627" t="s">
        <v>27</v>
      </c>
      <c r="D6" s="627" t="s">
        <v>94</v>
      </c>
      <c r="E6" s="627" t="s">
        <v>68</v>
      </c>
      <c r="F6" s="627" t="s">
        <v>27</v>
      </c>
      <c r="G6" s="627" t="s">
        <v>94</v>
      </c>
      <c r="H6" s="628" t="s">
        <v>68</v>
      </c>
    </row>
    <row r="7" spans="1:14" s="3" customFormat="1" ht="15.75">
      <c r="A7" s="206">
        <v>1</v>
      </c>
      <c r="B7" s="207" t="s">
        <v>482</v>
      </c>
      <c r="C7" s="602">
        <v>1422802805.3699992</v>
      </c>
      <c r="D7" s="602">
        <v>1814621652.4176657</v>
      </c>
      <c r="E7" s="599">
        <v>3237424457.7876649</v>
      </c>
      <c r="F7" s="602">
        <v>1292157729.8399992</v>
      </c>
      <c r="G7" s="602">
        <v>2391028235.594429</v>
      </c>
      <c r="H7" s="601">
        <v>3683185965.4344282</v>
      </c>
      <c r="I7" s="622"/>
      <c r="J7" s="622"/>
      <c r="K7" s="622"/>
      <c r="L7" s="622"/>
      <c r="M7" s="622"/>
      <c r="N7" s="622"/>
    </row>
    <row r="8" spans="1:14" s="3" customFormat="1" ht="15.75">
      <c r="A8" s="206">
        <v>1.1000000000000001</v>
      </c>
      <c r="B8" s="208" t="s">
        <v>275</v>
      </c>
      <c r="C8" s="602">
        <v>983781740.28999996</v>
      </c>
      <c r="D8" s="602">
        <v>992036873.97321594</v>
      </c>
      <c r="E8" s="599">
        <v>1975818614.263216</v>
      </c>
      <c r="F8" s="602">
        <v>876660077.09000003</v>
      </c>
      <c r="G8" s="602">
        <v>1060744100.4299999</v>
      </c>
      <c r="H8" s="601">
        <v>1937404177.52</v>
      </c>
      <c r="I8" s="622"/>
      <c r="J8" s="622"/>
      <c r="K8" s="622"/>
      <c r="L8" s="622"/>
      <c r="M8" s="622"/>
      <c r="N8" s="622"/>
    </row>
    <row r="9" spans="1:14" s="3" customFormat="1" ht="15.75">
      <c r="A9" s="206">
        <v>1.2</v>
      </c>
      <c r="B9" s="208" t="s">
        <v>276</v>
      </c>
      <c r="C9" s="602">
        <v>42488497.810000002</v>
      </c>
      <c r="D9" s="602">
        <v>190496615.502592</v>
      </c>
      <c r="E9" s="599">
        <v>232985113.312592</v>
      </c>
      <c r="F9" s="602">
        <v>21517626.359999999</v>
      </c>
      <c r="G9" s="602">
        <v>149368984.98766002</v>
      </c>
      <c r="H9" s="601">
        <v>170886611.34766001</v>
      </c>
      <c r="I9" s="622"/>
      <c r="J9" s="622"/>
      <c r="K9" s="622"/>
      <c r="L9" s="622"/>
      <c r="M9" s="622"/>
      <c r="N9" s="622"/>
    </row>
    <row r="10" spans="1:14" s="3" customFormat="1" ht="15.75">
      <c r="A10" s="206">
        <v>1.3</v>
      </c>
      <c r="B10" s="208" t="s">
        <v>277</v>
      </c>
      <c r="C10" s="602">
        <v>405527921.88999909</v>
      </c>
      <c r="D10" s="602">
        <v>669546708.49642062</v>
      </c>
      <c r="E10" s="599">
        <v>1075074630.3864198</v>
      </c>
      <c r="F10" s="602">
        <v>393980026.38999903</v>
      </c>
      <c r="G10" s="602">
        <v>1180914256.976769</v>
      </c>
      <c r="H10" s="601">
        <v>1574894283.3667679</v>
      </c>
      <c r="I10" s="622"/>
      <c r="J10" s="622"/>
      <c r="K10" s="622"/>
      <c r="L10" s="622"/>
      <c r="M10" s="622"/>
      <c r="N10" s="622"/>
    </row>
    <row r="11" spans="1:14" s="3" customFormat="1" ht="15.75">
      <c r="A11" s="206">
        <v>1.4</v>
      </c>
      <c r="B11" s="208" t="s">
        <v>278</v>
      </c>
      <c r="C11" s="602">
        <v>0</v>
      </c>
      <c r="D11" s="602">
        <v>0</v>
      </c>
      <c r="E11" s="599">
        <v>0</v>
      </c>
      <c r="F11" s="602">
        <v>0</v>
      </c>
      <c r="G11" s="602">
        <v>893.2</v>
      </c>
      <c r="H11" s="601">
        <v>893.2</v>
      </c>
      <c r="I11" s="622"/>
      <c r="J11" s="622"/>
      <c r="K11" s="622"/>
      <c r="L11" s="622"/>
      <c r="M11" s="622"/>
      <c r="N11" s="622"/>
    </row>
    <row r="12" spans="1:14" s="3" customFormat="1" ht="29.25" customHeight="1">
      <c r="A12" s="206">
        <v>2</v>
      </c>
      <c r="B12" s="207" t="s">
        <v>279</v>
      </c>
      <c r="C12" s="602">
        <v>0</v>
      </c>
      <c r="D12" s="602">
        <v>0</v>
      </c>
      <c r="E12" s="599">
        <v>0</v>
      </c>
      <c r="F12" s="602">
        <v>0</v>
      </c>
      <c r="G12" s="602">
        <v>0</v>
      </c>
      <c r="H12" s="601">
        <v>0</v>
      </c>
      <c r="I12" s="622"/>
      <c r="J12" s="622"/>
      <c r="K12" s="622"/>
      <c r="L12" s="622"/>
      <c r="M12" s="622"/>
      <c r="N12" s="622"/>
    </row>
    <row r="13" spans="1:14" s="3" customFormat="1" ht="25.5">
      <c r="A13" s="206">
        <v>3</v>
      </c>
      <c r="B13" s="207" t="s">
        <v>280</v>
      </c>
      <c r="C13" s="602">
        <v>799039000</v>
      </c>
      <c r="D13" s="602">
        <v>0</v>
      </c>
      <c r="E13" s="599">
        <v>799039000</v>
      </c>
      <c r="F13" s="602">
        <v>843006000</v>
      </c>
      <c r="G13" s="602">
        <v>0</v>
      </c>
      <c r="H13" s="601">
        <v>843006000</v>
      </c>
      <c r="I13" s="622"/>
      <c r="J13" s="622"/>
      <c r="K13" s="622"/>
      <c r="L13" s="622"/>
      <c r="M13" s="622"/>
      <c r="N13" s="622"/>
    </row>
    <row r="14" spans="1:14" s="3" customFormat="1" ht="15.75">
      <c r="A14" s="206">
        <v>3.1</v>
      </c>
      <c r="B14" s="208" t="s">
        <v>281</v>
      </c>
      <c r="C14" s="602">
        <v>799039000</v>
      </c>
      <c r="D14" s="602">
        <v>0</v>
      </c>
      <c r="E14" s="599">
        <v>799039000</v>
      </c>
      <c r="F14" s="602">
        <v>843006000</v>
      </c>
      <c r="G14" s="602">
        <v>0</v>
      </c>
      <c r="H14" s="601">
        <v>843006000</v>
      </c>
      <c r="I14" s="622"/>
      <c r="J14" s="622"/>
      <c r="K14" s="622"/>
      <c r="L14" s="622"/>
      <c r="M14" s="622"/>
      <c r="N14" s="622"/>
    </row>
    <row r="15" spans="1:14" s="3" customFormat="1" ht="15.75">
      <c r="A15" s="206">
        <v>3.2</v>
      </c>
      <c r="B15" s="208" t="s">
        <v>282</v>
      </c>
      <c r="C15" s="602">
        <v>0</v>
      </c>
      <c r="D15" s="602">
        <v>0</v>
      </c>
      <c r="E15" s="599">
        <v>0</v>
      </c>
      <c r="F15" s="602">
        <v>0</v>
      </c>
      <c r="G15" s="602">
        <v>0</v>
      </c>
      <c r="H15" s="601">
        <v>0</v>
      </c>
      <c r="I15" s="622"/>
      <c r="J15" s="622"/>
      <c r="K15" s="622"/>
      <c r="L15" s="622"/>
      <c r="M15" s="622"/>
      <c r="N15" s="622"/>
    </row>
    <row r="16" spans="1:14" s="3" customFormat="1" ht="15.75">
      <c r="A16" s="206">
        <v>4</v>
      </c>
      <c r="B16" s="207" t="s">
        <v>283</v>
      </c>
      <c r="C16" s="602">
        <v>3789558206.6000004</v>
      </c>
      <c r="D16" s="602">
        <v>4968976728.1500006</v>
      </c>
      <c r="E16" s="599">
        <v>8758534934.75</v>
      </c>
      <c r="F16" s="602">
        <v>3240879567.9400001</v>
      </c>
      <c r="G16" s="602">
        <v>5265137371.3600006</v>
      </c>
      <c r="H16" s="601">
        <v>8506016939.3000011</v>
      </c>
      <c r="I16" s="622"/>
      <c r="J16" s="622"/>
      <c r="K16" s="622"/>
      <c r="L16" s="622"/>
      <c r="M16" s="622"/>
      <c r="N16" s="622"/>
    </row>
    <row r="17" spans="1:14" s="3" customFormat="1" ht="15.75">
      <c r="A17" s="206">
        <v>4.0999999999999996</v>
      </c>
      <c r="B17" s="208" t="s">
        <v>284</v>
      </c>
      <c r="C17" s="602">
        <v>3271835363.0100002</v>
      </c>
      <c r="D17" s="602">
        <v>4659846972.6400003</v>
      </c>
      <c r="E17" s="599">
        <v>7931682335.6500006</v>
      </c>
      <c r="F17" s="602">
        <v>2711963486.46</v>
      </c>
      <c r="G17" s="602">
        <v>4797269054.0100002</v>
      </c>
      <c r="H17" s="601">
        <v>7509232540.4700003</v>
      </c>
      <c r="I17" s="622"/>
      <c r="J17" s="622"/>
      <c r="K17" s="622"/>
      <c r="L17" s="622"/>
      <c r="M17" s="622"/>
      <c r="N17" s="622"/>
    </row>
    <row r="18" spans="1:14" s="3" customFormat="1" ht="15.75">
      <c r="A18" s="206">
        <v>4.2</v>
      </c>
      <c r="B18" s="208" t="s">
        <v>285</v>
      </c>
      <c r="C18" s="602">
        <v>517722843.58999997</v>
      </c>
      <c r="D18" s="602">
        <v>309129755.50999999</v>
      </c>
      <c r="E18" s="599">
        <v>826852599.0999999</v>
      </c>
      <c r="F18" s="602">
        <v>528916081.48000002</v>
      </c>
      <c r="G18" s="602">
        <v>467868317.35000002</v>
      </c>
      <c r="H18" s="601">
        <v>996784398.83000004</v>
      </c>
      <c r="I18" s="622"/>
      <c r="J18" s="622"/>
      <c r="K18" s="622"/>
      <c r="L18" s="622"/>
      <c r="M18" s="622"/>
      <c r="N18" s="622"/>
    </row>
    <row r="19" spans="1:14" s="3" customFormat="1" ht="25.5">
      <c r="A19" s="206">
        <v>5</v>
      </c>
      <c r="B19" s="207" t="s">
        <v>286</v>
      </c>
      <c r="C19" s="602">
        <v>12983398191.650526</v>
      </c>
      <c r="D19" s="602">
        <v>16760288912.830002</v>
      </c>
      <c r="E19" s="599">
        <v>29743687104.48053</v>
      </c>
      <c r="F19" s="602">
        <v>10422576168.900002</v>
      </c>
      <c r="G19" s="602">
        <v>16156910872.389999</v>
      </c>
      <c r="H19" s="601">
        <v>26579487041.290001</v>
      </c>
      <c r="I19" s="622"/>
      <c r="J19" s="622"/>
      <c r="K19" s="622"/>
      <c r="L19" s="622"/>
      <c r="M19" s="622"/>
      <c r="N19" s="622"/>
    </row>
    <row r="20" spans="1:14" s="3" customFormat="1" ht="15.75">
      <c r="A20" s="206">
        <v>5.0999999999999996</v>
      </c>
      <c r="B20" s="208" t="s">
        <v>287</v>
      </c>
      <c r="C20" s="602">
        <v>429205785.51999998</v>
      </c>
      <c r="D20" s="602">
        <v>310379599.61000001</v>
      </c>
      <c r="E20" s="599">
        <v>739585385.13</v>
      </c>
      <c r="F20" s="602">
        <v>401845409.75</v>
      </c>
      <c r="G20" s="602">
        <v>290681546.56</v>
      </c>
      <c r="H20" s="601">
        <v>692526956.30999994</v>
      </c>
      <c r="I20" s="622"/>
      <c r="J20" s="622"/>
      <c r="K20" s="622"/>
      <c r="L20" s="622"/>
      <c r="M20" s="622"/>
      <c r="N20" s="622"/>
    </row>
    <row r="21" spans="1:14" s="3" customFormat="1" ht="15.75">
      <c r="A21" s="206">
        <v>5.2</v>
      </c>
      <c r="B21" s="208" t="s">
        <v>288</v>
      </c>
      <c r="C21" s="602">
        <v>225088358.31</v>
      </c>
      <c r="D21" s="602">
        <v>2947087.96</v>
      </c>
      <c r="E21" s="599">
        <v>228035446.27000001</v>
      </c>
      <c r="F21" s="602">
        <v>171316717.87</v>
      </c>
      <c r="G21" s="602">
        <v>5893162.1299999999</v>
      </c>
      <c r="H21" s="601">
        <v>177209880</v>
      </c>
      <c r="I21" s="622"/>
      <c r="J21" s="622"/>
      <c r="K21" s="622"/>
      <c r="L21" s="622"/>
      <c r="M21" s="622"/>
      <c r="N21" s="622"/>
    </row>
    <row r="22" spans="1:14" s="3" customFormat="1" ht="15.75">
      <c r="A22" s="206">
        <v>5.3</v>
      </c>
      <c r="B22" s="208" t="s">
        <v>289</v>
      </c>
      <c r="C22" s="602">
        <v>7893287382.96</v>
      </c>
      <c r="D22" s="602">
        <v>13841887362.920002</v>
      </c>
      <c r="E22" s="599">
        <v>21735174745.880001</v>
      </c>
      <c r="F22" s="602">
        <v>6974390200.710001</v>
      </c>
      <c r="G22" s="602">
        <v>13854268874.379997</v>
      </c>
      <c r="H22" s="601">
        <v>20828659075.089996</v>
      </c>
      <c r="I22" s="622"/>
      <c r="J22" s="622"/>
      <c r="K22" s="622"/>
      <c r="L22" s="622"/>
      <c r="M22" s="622"/>
      <c r="N22" s="622"/>
    </row>
    <row r="23" spans="1:14" s="3" customFormat="1" ht="15.75">
      <c r="A23" s="206" t="s">
        <v>290</v>
      </c>
      <c r="B23" s="209" t="s">
        <v>291</v>
      </c>
      <c r="C23" s="602">
        <v>3399789677.4499998</v>
      </c>
      <c r="D23" s="602">
        <v>3904440028.1199999</v>
      </c>
      <c r="E23" s="599">
        <v>7304229705.5699997</v>
      </c>
      <c r="F23" s="602">
        <v>3623473828.9200001</v>
      </c>
      <c r="G23" s="602">
        <v>4805542003.3199997</v>
      </c>
      <c r="H23" s="601">
        <v>8429015832.2399998</v>
      </c>
      <c r="I23" s="622"/>
      <c r="J23" s="622"/>
      <c r="K23" s="622"/>
      <c r="L23" s="622"/>
      <c r="M23" s="622"/>
      <c r="N23" s="622"/>
    </row>
    <row r="24" spans="1:14" s="3" customFormat="1" ht="15.75">
      <c r="A24" s="206" t="s">
        <v>292</v>
      </c>
      <c r="B24" s="209" t="s">
        <v>293</v>
      </c>
      <c r="C24" s="602">
        <v>2442760509.3400002</v>
      </c>
      <c r="D24" s="602">
        <v>5441022756.1000004</v>
      </c>
      <c r="E24" s="599">
        <v>7883783265.4400005</v>
      </c>
      <c r="F24" s="602">
        <v>1570632604.02</v>
      </c>
      <c r="G24" s="602">
        <v>4839568115.0299997</v>
      </c>
      <c r="H24" s="601">
        <v>6410200719.0499992</v>
      </c>
      <c r="I24" s="622"/>
      <c r="J24" s="622"/>
      <c r="K24" s="622"/>
      <c r="L24" s="622"/>
      <c r="M24" s="622"/>
      <c r="N24" s="622"/>
    </row>
    <row r="25" spans="1:14" s="3" customFormat="1" ht="15.75">
      <c r="A25" s="206" t="s">
        <v>294</v>
      </c>
      <c r="B25" s="210" t="s">
        <v>295</v>
      </c>
      <c r="C25" s="602">
        <v>0</v>
      </c>
      <c r="D25" s="602">
        <v>0</v>
      </c>
      <c r="E25" s="599">
        <v>0</v>
      </c>
      <c r="F25" s="602">
        <v>0</v>
      </c>
      <c r="G25" s="602">
        <v>0</v>
      </c>
      <c r="H25" s="601">
        <v>0</v>
      </c>
      <c r="I25" s="622"/>
      <c r="J25" s="622"/>
      <c r="K25" s="622"/>
      <c r="L25" s="622"/>
      <c r="M25" s="622"/>
      <c r="N25" s="622"/>
    </row>
    <row r="26" spans="1:14" s="3" customFormat="1" ht="15.75">
      <c r="A26" s="206" t="s">
        <v>296</v>
      </c>
      <c r="B26" s="209" t="s">
        <v>297</v>
      </c>
      <c r="C26" s="602">
        <v>1864606139.95</v>
      </c>
      <c r="D26" s="602">
        <v>4301671745.1599998</v>
      </c>
      <c r="E26" s="599">
        <v>6166277885.1099997</v>
      </c>
      <c r="F26" s="602">
        <v>1630009009.9300001</v>
      </c>
      <c r="G26" s="602">
        <v>3998823165.23</v>
      </c>
      <c r="H26" s="601">
        <v>5628832175.1599998</v>
      </c>
      <c r="I26" s="622"/>
      <c r="J26" s="622"/>
      <c r="K26" s="622"/>
      <c r="L26" s="622"/>
      <c r="M26" s="622"/>
      <c r="N26" s="622"/>
    </row>
    <row r="27" spans="1:14" s="3" customFormat="1" ht="15.75">
      <c r="A27" s="206" t="s">
        <v>298</v>
      </c>
      <c r="B27" s="209" t="s">
        <v>299</v>
      </c>
      <c r="C27" s="602">
        <v>186131056.22</v>
      </c>
      <c r="D27" s="602">
        <v>194752833.53999999</v>
      </c>
      <c r="E27" s="599">
        <v>380883889.75999999</v>
      </c>
      <c r="F27" s="602">
        <v>150274757.84</v>
      </c>
      <c r="G27" s="602">
        <v>210335590.80000001</v>
      </c>
      <c r="H27" s="601">
        <v>360610348.63999999</v>
      </c>
      <c r="I27" s="622"/>
      <c r="J27" s="622"/>
      <c r="K27" s="622"/>
      <c r="L27" s="622"/>
      <c r="M27" s="622"/>
      <c r="N27" s="622"/>
    </row>
    <row r="28" spans="1:14" s="3" customFormat="1" ht="15.75">
      <c r="A28" s="206">
        <v>5.4</v>
      </c>
      <c r="B28" s="208" t="s">
        <v>300</v>
      </c>
      <c r="C28" s="602">
        <v>2792773134.1599998</v>
      </c>
      <c r="D28" s="602">
        <v>1869348173.6900001</v>
      </c>
      <c r="E28" s="599">
        <v>4662121307.8500004</v>
      </c>
      <c r="F28" s="602">
        <v>2152989956.4699998</v>
      </c>
      <c r="G28" s="602">
        <v>1543178010.6199999</v>
      </c>
      <c r="H28" s="601">
        <v>3696167967.0899997</v>
      </c>
      <c r="I28" s="622"/>
      <c r="J28" s="622"/>
      <c r="K28" s="622"/>
      <c r="L28" s="622"/>
      <c r="M28" s="622"/>
      <c r="N28" s="622"/>
    </row>
    <row r="29" spans="1:14" s="3" customFormat="1" ht="15.75">
      <c r="A29" s="206">
        <v>5.5</v>
      </c>
      <c r="B29" s="208" t="s">
        <v>301</v>
      </c>
      <c r="C29" s="602">
        <v>2052782.16</v>
      </c>
      <c r="D29" s="602">
        <v>657244.80000000005</v>
      </c>
      <c r="E29" s="599">
        <v>2710026.96</v>
      </c>
      <c r="F29" s="602">
        <v>6499143.5999999996</v>
      </c>
      <c r="G29" s="602">
        <v>2296049.2599999998</v>
      </c>
      <c r="H29" s="601">
        <v>8795192.8599999994</v>
      </c>
      <c r="I29" s="622"/>
      <c r="J29" s="622"/>
      <c r="K29" s="622"/>
      <c r="L29" s="622"/>
      <c r="M29" s="622"/>
      <c r="N29" s="622"/>
    </row>
    <row r="30" spans="1:14" s="3" customFormat="1" ht="15.75">
      <c r="A30" s="206">
        <v>5.6</v>
      </c>
      <c r="B30" s="208" t="s">
        <v>302</v>
      </c>
      <c r="C30" s="602">
        <v>399828491.96052635</v>
      </c>
      <c r="D30" s="602">
        <v>0</v>
      </c>
      <c r="E30" s="599">
        <v>399828491.96052635</v>
      </c>
      <c r="F30" s="602">
        <v>0</v>
      </c>
      <c r="G30" s="602">
        <v>0</v>
      </c>
      <c r="H30" s="601">
        <v>0</v>
      </c>
      <c r="I30" s="622"/>
      <c r="J30" s="622"/>
      <c r="K30" s="622"/>
      <c r="L30" s="622"/>
      <c r="M30" s="622"/>
      <c r="N30" s="622"/>
    </row>
    <row r="31" spans="1:14" s="3" customFormat="1" ht="15.75">
      <c r="A31" s="206">
        <v>5.7</v>
      </c>
      <c r="B31" s="208" t="s">
        <v>303</v>
      </c>
      <c r="C31" s="602">
        <v>1241162256.5799999</v>
      </c>
      <c r="D31" s="602">
        <v>735069443.85000002</v>
      </c>
      <c r="E31" s="599">
        <v>1976231700.4299998</v>
      </c>
      <c r="F31" s="602">
        <v>715534740.5</v>
      </c>
      <c r="G31" s="602">
        <v>460593229.44</v>
      </c>
      <c r="H31" s="601">
        <v>1176127969.9400001</v>
      </c>
      <c r="I31" s="622"/>
      <c r="J31" s="622"/>
      <c r="K31" s="622"/>
      <c r="L31" s="622"/>
      <c r="M31" s="622"/>
      <c r="N31" s="622"/>
    </row>
    <row r="32" spans="1:14" s="3" customFormat="1" ht="15.75">
      <c r="A32" s="206">
        <v>6</v>
      </c>
      <c r="B32" s="207" t="s">
        <v>304</v>
      </c>
      <c r="C32" s="602">
        <v>1543254335.8571994</v>
      </c>
      <c r="D32" s="602">
        <v>6357380408.1270943</v>
      </c>
      <c r="E32" s="599">
        <v>7900634743.9842939</v>
      </c>
      <c r="F32" s="602">
        <v>1089347649.4500999</v>
      </c>
      <c r="G32" s="602">
        <v>8209421509.6585188</v>
      </c>
      <c r="H32" s="601">
        <v>9298769159.1086197</v>
      </c>
      <c r="I32" s="622"/>
      <c r="J32" s="622"/>
      <c r="K32" s="622"/>
      <c r="L32" s="622"/>
      <c r="M32" s="622"/>
      <c r="N32" s="622"/>
    </row>
    <row r="33" spans="1:14" s="3" customFormat="1" ht="25.5">
      <c r="A33" s="206">
        <v>6.1</v>
      </c>
      <c r="B33" s="208" t="s">
        <v>483</v>
      </c>
      <c r="C33" s="602">
        <v>1101599279.2839994</v>
      </c>
      <c r="D33" s="602">
        <v>2845900814.7501726</v>
      </c>
      <c r="E33" s="599">
        <v>3947500094.0341721</v>
      </c>
      <c r="F33" s="602">
        <v>488211149.74689996</v>
      </c>
      <c r="G33" s="602">
        <v>4239302063.9557629</v>
      </c>
      <c r="H33" s="601">
        <v>4727513213.7026625</v>
      </c>
      <c r="I33" s="622"/>
      <c r="J33" s="622"/>
      <c r="K33" s="622"/>
      <c r="L33" s="622"/>
      <c r="M33" s="622"/>
      <c r="N33" s="622"/>
    </row>
    <row r="34" spans="1:14" s="3" customFormat="1" ht="25.5">
      <c r="A34" s="206">
        <v>6.2</v>
      </c>
      <c r="B34" s="208" t="s">
        <v>305</v>
      </c>
      <c r="C34" s="602">
        <v>441655056.57319999</v>
      </c>
      <c r="D34" s="602">
        <v>3492442553.3769217</v>
      </c>
      <c r="E34" s="599">
        <v>3934097609.9501219</v>
      </c>
      <c r="F34" s="602">
        <v>601136499.70319998</v>
      </c>
      <c r="G34" s="602">
        <v>3935635495.7027559</v>
      </c>
      <c r="H34" s="601">
        <v>4536771995.4059563</v>
      </c>
      <c r="I34" s="622"/>
      <c r="J34" s="622"/>
      <c r="K34" s="622"/>
      <c r="L34" s="622"/>
      <c r="M34" s="622"/>
      <c r="N34" s="622"/>
    </row>
    <row r="35" spans="1:14" s="3" customFormat="1" ht="25.5">
      <c r="A35" s="206">
        <v>6.3</v>
      </c>
      <c r="B35" s="208" t="s">
        <v>306</v>
      </c>
      <c r="C35" s="602">
        <v>0</v>
      </c>
      <c r="D35" s="602">
        <v>19037040</v>
      </c>
      <c r="E35" s="599">
        <v>19037040</v>
      </c>
      <c r="F35" s="602">
        <v>0</v>
      </c>
      <c r="G35" s="602">
        <v>32937600</v>
      </c>
      <c r="H35" s="601">
        <v>32937600</v>
      </c>
      <c r="I35" s="622"/>
      <c r="J35" s="622"/>
      <c r="K35" s="622"/>
      <c r="L35" s="622"/>
      <c r="M35" s="622"/>
      <c r="N35" s="622"/>
    </row>
    <row r="36" spans="1:14" s="3" customFormat="1" ht="15.75">
      <c r="A36" s="206">
        <v>6.4</v>
      </c>
      <c r="B36" s="208" t="s">
        <v>307</v>
      </c>
      <c r="C36" s="602">
        <v>0</v>
      </c>
      <c r="D36" s="602">
        <v>0</v>
      </c>
      <c r="E36" s="599">
        <v>0</v>
      </c>
      <c r="F36" s="602">
        <v>0</v>
      </c>
      <c r="G36" s="602">
        <v>1546350</v>
      </c>
      <c r="H36" s="601">
        <v>1546350</v>
      </c>
      <c r="I36" s="622"/>
      <c r="J36" s="622"/>
      <c r="K36" s="622"/>
      <c r="L36" s="622"/>
      <c r="M36" s="622"/>
      <c r="N36" s="622"/>
    </row>
    <row r="37" spans="1:14" s="3" customFormat="1" ht="15.75">
      <c r="A37" s="206">
        <v>6.5</v>
      </c>
      <c r="B37" s="208" t="s">
        <v>308</v>
      </c>
      <c r="C37" s="602">
        <v>0</v>
      </c>
      <c r="D37" s="602">
        <v>0</v>
      </c>
      <c r="E37" s="599">
        <v>0</v>
      </c>
      <c r="F37" s="602">
        <v>0</v>
      </c>
      <c r="G37" s="602">
        <v>0</v>
      </c>
      <c r="H37" s="601">
        <v>0</v>
      </c>
      <c r="I37" s="622"/>
      <c r="J37" s="622"/>
      <c r="K37" s="622"/>
      <c r="L37" s="622"/>
      <c r="M37" s="622"/>
      <c r="N37" s="622"/>
    </row>
    <row r="38" spans="1:14" s="3" customFormat="1" ht="25.5">
      <c r="A38" s="206">
        <v>6.6</v>
      </c>
      <c r="B38" s="208" t="s">
        <v>309</v>
      </c>
      <c r="C38" s="602">
        <v>0</v>
      </c>
      <c r="D38" s="602">
        <v>0</v>
      </c>
      <c r="E38" s="599">
        <v>0</v>
      </c>
      <c r="F38" s="602">
        <v>0</v>
      </c>
      <c r="G38" s="602">
        <v>0</v>
      </c>
      <c r="H38" s="601">
        <v>0</v>
      </c>
      <c r="I38" s="622"/>
      <c r="J38" s="622"/>
      <c r="K38" s="622"/>
      <c r="L38" s="622"/>
      <c r="M38" s="622"/>
      <c r="N38" s="622"/>
    </row>
    <row r="39" spans="1:14" s="3" customFormat="1" ht="25.5">
      <c r="A39" s="206">
        <v>6.7</v>
      </c>
      <c r="B39" s="208" t="s">
        <v>310</v>
      </c>
      <c r="C39" s="602">
        <v>0</v>
      </c>
      <c r="D39" s="602">
        <v>0</v>
      </c>
      <c r="E39" s="599">
        <v>0</v>
      </c>
      <c r="F39" s="602">
        <v>0</v>
      </c>
      <c r="G39" s="602">
        <v>0</v>
      </c>
      <c r="H39" s="601">
        <v>0</v>
      </c>
      <c r="I39" s="622"/>
      <c r="J39" s="622"/>
      <c r="K39" s="622"/>
      <c r="L39" s="622"/>
      <c r="M39" s="622"/>
      <c r="N39" s="622"/>
    </row>
    <row r="40" spans="1:14" s="3" customFormat="1" ht="15.75">
      <c r="A40" s="206">
        <v>7</v>
      </c>
      <c r="B40" s="207" t="s">
        <v>311</v>
      </c>
      <c r="C40" s="602">
        <v>921354753.29207897</v>
      </c>
      <c r="D40" s="602">
        <v>119674221.27922402</v>
      </c>
      <c r="E40" s="599">
        <v>1041028974.5713031</v>
      </c>
      <c r="F40" s="602">
        <v>824762783.34457409</v>
      </c>
      <c r="G40" s="602">
        <v>232759090.91618001</v>
      </c>
      <c r="H40" s="601">
        <v>1057521874.2607541</v>
      </c>
      <c r="I40" s="622"/>
      <c r="J40" s="622"/>
      <c r="K40" s="622"/>
      <c r="L40" s="622"/>
      <c r="M40" s="622"/>
      <c r="N40" s="622"/>
    </row>
    <row r="41" spans="1:14" s="3" customFormat="1" ht="25.5">
      <c r="A41" s="206">
        <v>7.1</v>
      </c>
      <c r="B41" s="208" t="s">
        <v>312</v>
      </c>
      <c r="C41" s="602">
        <v>53926196.50999999</v>
      </c>
      <c r="D41" s="602">
        <v>592901.08999999985</v>
      </c>
      <c r="E41" s="599">
        <v>54519097.599999994</v>
      </c>
      <c r="F41" s="602">
        <v>40959335.00999999</v>
      </c>
      <c r="G41" s="602">
        <v>3590860.9099999997</v>
      </c>
      <c r="H41" s="601">
        <v>44550195.919999987</v>
      </c>
      <c r="I41" s="622"/>
      <c r="J41" s="622"/>
      <c r="K41" s="622"/>
      <c r="L41" s="622"/>
      <c r="M41" s="622"/>
      <c r="N41" s="622"/>
    </row>
    <row r="42" spans="1:14" s="3" customFormat="1" ht="25.5">
      <c r="A42" s="206">
        <v>7.2</v>
      </c>
      <c r="B42" s="208" t="s">
        <v>313</v>
      </c>
      <c r="C42" s="602">
        <v>15095295.509999994</v>
      </c>
      <c r="D42" s="602">
        <v>93011.998504000003</v>
      </c>
      <c r="E42" s="599">
        <v>15188307.508503994</v>
      </c>
      <c r="F42" s="602">
        <v>12708640.880000029</v>
      </c>
      <c r="G42" s="602">
        <v>1487350.1872839995</v>
      </c>
      <c r="H42" s="601">
        <v>14195991.067284029</v>
      </c>
      <c r="I42" s="622"/>
      <c r="J42" s="622"/>
      <c r="K42" s="622"/>
      <c r="L42" s="622"/>
      <c r="M42" s="622"/>
      <c r="N42" s="622"/>
    </row>
    <row r="43" spans="1:14" s="3" customFormat="1" ht="25.5">
      <c r="A43" s="206">
        <v>7.3</v>
      </c>
      <c r="B43" s="208" t="s">
        <v>314</v>
      </c>
      <c r="C43" s="602">
        <v>632140951.44207895</v>
      </c>
      <c r="D43" s="602">
        <v>50180995.382613003</v>
      </c>
      <c r="E43" s="599">
        <v>682321946.82469201</v>
      </c>
      <c r="F43" s="602">
        <v>545331808.33457398</v>
      </c>
      <c r="G43" s="602">
        <v>144588114.24702802</v>
      </c>
      <c r="H43" s="601">
        <v>689919922.58160198</v>
      </c>
      <c r="I43" s="622"/>
      <c r="J43" s="622"/>
      <c r="K43" s="622"/>
      <c r="L43" s="622"/>
      <c r="M43" s="622"/>
      <c r="N43" s="622"/>
    </row>
    <row r="44" spans="1:14" s="3" customFormat="1" ht="25.5">
      <c r="A44" s="206">
        <v>7.4</v>
      </c>
      <c r="B44" s="208" t="s">
        <v>315</v>
      </c>
      <c r="C44" s="602">
        <v>289213801.85000008</v>
      </c>
      <c r="D44" s="602">
        <v>69493225.89661102</v>
      </c>
      <c r="E44" s="599">
        <v>358707027.74661112</v>
      </c>
      <c r="F44" s="602">
        <v>279430975.01000011</v>
      </c>
      <c r="G44" s="602">
        <v>88170976.669152007</v>
      </c>
      <c r="H44" s="601">
        <v>367601951.67915213</v>
      </c>
      <c r="I44" s="622"/>
      <c r="J44" s="622"/>
      <c r="K44" s="622"/>
      <c r="L44" s="622"/>
      <c r="M44" s="622"/>
      <c r="N44" s="622"/>
    </row>
    <row r="45" spans="1:14" s="3" customFormat="1" ht="15.75">
      <c r="A45" s="206">
        <v>8</v>
      </c>
      <c r="B45" s="207" t="s">
        <v>316</v>
      </c>
      <c r="C45" s="602">
        <v>3476333.0473090499</v>
      </c>
      <c r="D45" s="602">
        <v>91045187.688197017</v>
      </c>
      <c r="E45" s="599">
        <v>94521520.735506073</v>
      </c>
      <c r="F45" s="602">
        <v>2362698.9379864759</v>
      </c>
      <c r="G45" s="602">
        <v>90127941.299590498</v>
      </c>
      <c r="H45" s="601">
        <v>92490640.237576976</v>
      </c>
      <c r="I45" s="622"/>
      <c r="J45" s="622"/>
      <c r="K45" s="622"/>
      <c r="L45" s="622"/>
      <c r="M45" s="622"/>
      <c r="N45" s="622"/>
    </row>
    <row r="46" spans="1:14" s="3" customFormat="1" ht="15.75">
      <c r="A46" s="206">
        <v>8.1</v>
      </c>
      <c r="B46" s="208" t="s">
        <v>317</v>
      </c>
      <c r="C46" s="602">
        <v>0</v>
      </c>
      <c r="D46" s="602">
        <v>0</v>
      </c>
      <c r="E46" s="599">
        <v>0</v>
      </c>
      <c r="F46" s="602">
        <v>0</v>
      </c>
      <c r="G46" s="602">
        <v>0</v>
      </c>
      <c r="H46" s="601">
        <v>0</v>
      </c>
      <c r="I46" s="622"/>
      <c r="J46" s="622"/>
      <c r="K46" s="622"/>
      <c r="L46" s="622"/>
      <c r="M46" s="622"/>
      <c r="N46" s="622"/>
    </row>
    <row r="47" spans="1:14" s="3" customFormat="1" ht="15.75">
      <c r="A47" s="206">
        <v>8.1999999999999993</v>
      </c>
      <c r="B47" s="208" t="s">
        <v>318</v>
      </c>
      <c r="C47" s="602">
        <v>29948.080438356163</v>
      </c>
      <c r="D47" s="602">
        <v>305494.30069545208</v>
      </c>
      <c r="E47" s="599">
        <v>335442.38113380823</v>
      </c>
      <c r="F47" s="602">
        <v>6787.9232876712331</v>
      </c>
      <c r="G47" s="602">
        <v>403961.83495890407</v>
      </c>
      <c r="H47" s="601">
        <v>410749.75824657531</v>
      </c>
      <c r="I47" s="622"/>
      <c r="J47" s="622"/>
      <c r="K47" s="622"/>
      <c r="L47" s="622"/>
      <c r="M47" s="622"/>
      <c r="N47" s="622"/>
    </row>
    <row r="48" spans="1:14" s="3" customFormat="1" ht="15.75">
      <c r="A48" s="206">
        <v>8.3000000000000007</v>
      </c>
      <c r="B48" s="208" t="s">
        <v>319</v>
      </c>
      <c r="C48" s="602">
        <v>19441.97080291971</v>
      </c>
      <c r="D48" s="602">
        <v>3736713.7243524091</v>
      </c>
      <c r="E48" s="599">
        <v>3756155.6951553291</v>
      </c>
      <c r="F48" s="602">
        <v>90969.863013698618</v>
      </c>
      <c r="G48" s="602">
        <v>1638947.3953146739</v>
      </c>
      <c r="H48" s="601">
        <v>1729917.2583283726</v>
      </c>
      <c r="I48" s="622"/>
      <c r="J48" s="622"/>
      <c r="K48" s="622"/>
      <c r="L48" s="622"/>
      <c r="M48" s="622"/>
      <c r="N48" s="622"/>
    </row>
    <row r="49" spans="1:14" s="3" customFormat="1" ht="15.75">
      <c r="A49" s="206">
        <v>8.4</v>
      </c>
      <c r="B49" s="208" t="s">
        <v>320</v>
      </c>
      <c r="C49" s="602">
        <v>271233.90554414783</v>
      </c>
      <c r="D49" s="602">
        <v>4761012.1986063244</v>
      </c>
      <c r="E49" s="599">
        <v>5032246.1041504722</v>
      </c>
      <c r="F49" s="602">
        <v>63254.730285392812</v>
      </c>
      <c r="G49" s="602">
        <v>9347675.0153673999</v>
      </c>
      <c r="H49" s="601">
        <v>9410929.745652793</v>
      </c>
      <c r="I49" s="622"/>
      <c r="J49" s="622"/>
      <c r="K49" s="622"/>
      <c r="L49" s="622"/>
      <c r="M49" s="622"/>
      <c r="N49" s="622"/>
    </row>
    <row r="50" spans="1:14" s="3" customFormat="1" ht="15.75">
      <c r="A50" s="206">
        <v>8.5</v>
      </c>
      <c r="B50" s="208" t="s">
        <v>321</v>
      </c>
      <c r="C50" s="602">
        <v>530996.79627601325</v>
      </c>
      <c r="D50" s="602">
        <v>10173858.468848599</v>
      </c>
      <c r="E50" s="599">
        <v>10704855.265124612</v>
      </c>
      <c r="F50" s="602">
        <v>511695.18072289153</v>
      </c>
      <c r="G50" s="602">
        <v>7885535.7672463274</v>
      </c>
      <c r="H50" s="601">
        <v>8397230.9479692187</v>
      </c>
      <c r="I50" s="622"/>
      <c r="J50" s="622"/>
      <c r="K50" s="622"/>
      <c r="L50" s="622"/>
      <c r="M50" s="622"/>
      <c r="N50" s="622"/>
    </row>
    <row r="51" spans="1:14" s="3" customFormat="1" ht="15.75">
      <c r="A51" s="206">
        <v>8.6</v>
      </c>
      <c r="B51" s="208" t="s">
        <v>322</v>
      </c>
      <c r="C51" s="602">
        <v>202078.68313218019</v>
      </c>
      <c r="D51" s="602">
        <v>10511425.130734392</v>
      </c>
      <c r="E51" s="599">
        <v>10713503.813866572</v>
      </c>
      <c r="F51" s="602">
        <v>838596.97126500297</v>
      </c>
      <c r="G51" s="602">
        <v>13461701.461800478</v>
      </c>
      <c r="H51" s="601">
        <v>14300298.433065481</v>
      </c>
      <c r="I51" s="622"/>
      <c r="J51" s="622"/>
      <c r="K51" s="622"/>
      <c r="L51" s="622"/>
      <c r="M51" s="622"/>
      <c r="N51" s="622"/>
    </row>
    <row r="52" spans="1:14" s="3" customFormat="1" ht="15.75">
      <c r="A52" s="206">
        <v>8.6999999999999993</v>
      </c>
      <c r="B52" s="208" t="s">
        <v>323</v>
      </c>
      <c r="C52" s="602">
        <v>2422633.6111154328</v>
      </c>
      <c r="D52" s="602">
        <v>61556683.864959843</v>
      </c>
      <c r="E52" s="599">
        <v>63979317.476075277</v>
      </c>
      <c r="F52" s="602">
        <v>851394.26941181871</v>
      </c>
      <c r="G52" s="602">
        <v>57390119.824902713</v>
      </c>
      <c r="H52" s="601">
        <v>58241514.09431453</v>
      </c>
      <c r="I52" s="622"/>
      <c r="J52" s="622"/>
      <c r="K52" s="622"/>
      <c r="L52" s="622"/>
      <c r="M52" s="622"/>
      <c r="N52" s="622"/>
    </row>
    <row r="53" spans="1:14" s="3" customFormat="1" ht="16.5" thickBot="1">
      <c r="A53" s="211">
        <v>9</v>
      </c>
      <c r="B53" s="212" t="s">
        <v>324</v>
      </c>
      <c r="C53" s="629">
        <v>3370182.0199999986</v>
      </c>
      <c r="D53" s="629">
        <v>22989225.183593776</v>
      </c>
      <c r="E53" s="603">
        <v>26359407.203593776</v>
      </c>
      <c r="F53" s="629">
        <v>1972086.7200000002</v>
      </c>
      <c r="G53" s="629">
        <v>22188692.081999991</v>
      </c>
      <c r="H53" s="604">
        <v>24160778.80199999</v>
      </c>
      <c r="I53" s="622"/>
      <c r="J53" s="622"/>
      <c r="K53" s="622"/>
      <c r="L53" s="622"/>
      <c r="M53" s="622"/>
      <c r="N53" s="622"/>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21"/>
  <sheetViews>
    <sheetView zoomScale="80" zoomScaleNormal="80" workbookViewId="0">
      <pane xSplit="1" ySplit="4" topLeftCell="B5" activePane="bottomRight" state="frozen"/>
      <selection pane="topRight"/>
      <selection pane="bottomLeft"/>
      <selection pane="bottomRight" activeCell="C6" sqref="C6:G13"/>
    </sheetView>
  </sheetViews>
  <sheetFormatPr defaultColWidth="9.140625" defaultRowHeight="12.75"/>
  <cols>
    <col min="1" max="1" width="9.5703125" style="2" bestFit="1" customWidth="1"/>
    <col min="2" max="2" width="93.5703125" style="2" customWidth="1"/>
    <col min="3" max="4" width="14.85546875" style="2" bestFit="1" customWidth="1"/>
    <col min="5" max="7" width="14.85546875" style="11" bestFit="1" customWidth="1"/>
    <col min="8" max="11" width="9.5703125" style="11" customWidth="1"/>
    <col min="12" max="16384" width="9.140625" style="11"/>
  </cols>
  <sheetData>
    <row r="1" spans="1:12" s="725" customFormat="1" ht="15">
      <c r="A1" s="181" t="s">
        <v>188</v>
      </c>
      <c r="B1" s="713" t="str">
        <f>Info!C2</f>
        <v>სს თიბისი ბანკი</v>
      </c>
      <c r="C1" s="713"/>
      <c r="D1" s="714"/>
    </row>
    <row r="2" spans="1:12" s="725" customFormat="1" ht="15">
      <c r="A2" s="181" t="s">
        <v>189</v>
      </c>
      <c r="B2" s="693">
        <f>'1. key ratios'!B2</f>
        <v>44926</v>
      </c>
      <c r="C2" s="717"/>
      <c r="D2" s="718"/>
      <c r="E2" s="727"/>
      <c r="F2" s="727"/>
      <c r="G2" s="727"/>
      <c r="H2" s="727"/>
    </row>
    <row r="3" spans="1:12" ht="15">
      <c r="A3" s="16"/>
      <c r="B3" s="15"/>
      <c r="C3" s="28"/>
      <c r="D3" s="17"/>
      <c r="E3" s="10"/>
      <c r="F3" s="10"/>
      <c r="G3" s="10"/>
      <c r="H3" s="10"/>
    </row>
    <row r="4" spans="1:12" ht="15" customHeight="1" thickBot="1">
      <c r="A4" s="203" t="s">
        <v>408</v>
      </c>
      <c r="B4" s="204" t="s">
        <v>187</v>
      </c>
      <c r="C4" s="205" t="s">
        <v>93</v>
      </c>
    </row>
    <row r="5" spans="1:12" ht="15" customHeight="1">
      <c r="A5" s="201" t="s">
        <v>26</v>
      </c>
      <c r="B5" s="202"/>
      <c r="C5" s="405" t="str">
        <f>INT((MONTH($B$2))/3)&amp;"Q"&amp;"-"&amp;YEAR($B$2)</f>
        <v>4Q-2022</v>
      </c>
      <c r="D5" s="405" t="str">
        <f>IF(INT(MONTH($B$2))=3, "4"&amp;"Q"&amp;"-"&amp;YEAR($B$2)-1, IF(INT(MONTH($B$2))=6, "1"&amp;"Q"&amp;"-"&amp;YEAR($B$2), IF(INT(MONTH($B$2))=9, "2"&amp;"Q"&amp;"-"&amp;YEAR($B$2),IF(INT(MONTH($B$2))=12, "3"&amp;"Q"&amp;"-"&amp;YEAR($B$2), 0))))</f>
        <v>3Q-2022</v>
      </c>
      <c r="E5" s="405" t="str">
        <f>IF(INT(MONTH($B$2))=3, "3"&amp;"Q"&amp;"-"&amp;YEAR($B$2)-1, IF(INT(MONTH($B$2))=6, "4"&amp;"Q"&amp;"-"&amp;YEAR($B$2)-1, IF(INT(MONTH($B$2))=9, "1"&amp;"Q"&amp;"-"&amp;YEAR($B$2),IF(INT(MONTH($B$2))=12, "2"&amp;"Q"&amp;"-"&amp;YEAR($B$2), 0))))</f>
        <v>2Q-2022</v>
      </c>
      <c r="F5" s="405" t="str">
        <f>IF(INT(MONTH($B$2))=3, "2"&amp;"Q"&amp;"-"&amp;YEAR($B$2)-1, IF(INT(MONTH($B$2))=6, "3"&amp;"Q"&amp;"-"&amp;YEAR($B$2)-1, IF(INT(MONTH($B$2))=9, "4"&amp;"Q"&amp;"-"&amp;YEAR($B$2)-1,IF(INT(MONTH($B$2))=12, "1"&amp;"Q"&amp;"-"&amp;YEAR($B$2), 0))))</f>
        <v>1Q-2022</v>
      </c>
      <c r="G5" s="405" t="str">
        <f>IF(INT(MONTH($B$2))=3, "1"&amp;"Q"&amp;"-"&amp;YEAR($B$2)-1, IF(INT(MONTH($B$2))=6, "2"&amp;"Q"&amp;"-"&amp;YEAR($B$2)-1, IF(INT(MONTH($B$2))=9, "3"&amp;"Q"&amp;"-"&amp;YEAR($B$2)-1,IF(INT(MONTH($B$2))=12, "4"&amp;"Q"&amp;"-"&amp;YEAR($B$2)-1, 0))))</f>
        <v>4Q-2021</v>
      </c>
    </row>
    <row r="6" spans="1:12" ht="15" customHeight="1">
      <c r="A6" s="338">
        <v>1</v>
      </c>
      <c r="B6" s="393" t="s">
        <v>192</v>
      </c>
      <c r="C6" s="339">
        <v>18818596924.410809</v>
      </c>
      <c r="D6" s="339">
        <v>18308516031.66291</v>
      </c>
      <c r="E6" s="339">
        <v>18295575753.946346</v>
      </c>
      <c r="F6" s="339">
        <v>18257687745.551346</v>
      </c>
      <c r="G6" s="339">
        <v>18091753172.591526</v>
      </c>
      <c r="H6" s="692"/>
      <c r="I6" s="692"/>
      <c r="J6" s="692"/>
      <c r="K6" s="692"/>
      <c r="L6" s="692"/>
    </row>
    <row r="7" spans="1:12" ht="15" customHeight="1">
      <c r="A7" s="338">
        <v>1.1000000000000001</v>
      </c>
      <c r="B7" s="340" t="s">
        <v>602</v>
      </c>
      <c r="C7" s="341">
        <v>17595420242.399986</v>
      </c>
      <c r="D7" s="396">
        <v>17203569955.088013</v>
      </c>
      <c r="E7" s="396">
        <v>17206405670.157833</v>
      </c>
      <c r="F7" s="341">
        <v>17084892370.347799</v>
      </c>
      <c r="G7" s="397">
        <v>16918957797.387981</v>
      </c>
      <c r="H7" s="692"/>
      <c r="I7" s="692"/>
      <c r="J7" s="692"/>
      <c r="K7" s="692"/>
      <c r="L7" s="692"/>
    </row>
    <row r="8" spans="1:12" ht="25.5">
      <c r="A8" s="338" t="s">
        <v>251</v>
      </c>
      <c r="B8" s="342" t="s">
        <v>402</v>
      </c>
      <c r="C8" s="341">
        <v>27529677.6118</v>
      </c>
      <c r="D8" s="396">
        <v>27960209.258752003</v>
      </c>
      <c r="E8" s="396">
        <v>28263068.238338999</v>
      </c>
      <c r="F8" s="341">
        <v>30189991.177903995</v>
      </c>
      <c r="G8" s="397">
        <v>30189991.177903995</v>
      </c>
      <c r="H8" s="692"/>
      <c r="I8" s="692"/>
      <c r="J8" s="692"/>
      <c r="K8" s="692"/>
      <c r="L8" s="692"/>
    </row>
    <row r="9" spans="1:12" ht="15" customHeight="1">
      <c r="A9" s="338">
        <v>1.2</v>
      </c>
      <c r="B9" s="340" t="s">
        <v>22</v>
      </c>
      <c r="C9" s="341">
        <v>1165039123.1380885</v>
      </c>
      <c r="D9" s="396">
        <v>1033547593.9807295</v>
      </c>
      <c r="E9" s="396">
        <v>1025626415.5337852</v>
      </c>
      <c r="F9" s="341">
        <v>1108908235.9278648</v>
      </c>
      <c r="G9" s="397">
        <v>1108908235.9278648</v>
      </c>
      <c r="H9" s="692"/>
      <c r="I9" s="692"/>
      <c r="J9" s="692"/>
      <c r="K9" s="692"/>
      <c r="L9" s="692"/>
    </row>
    <row r="10" spans="1:12" ht="15" customHeight="1">
      <c r="A10" s="338">
        <v>1.3</v>
      </c>
      <c r="B10" s="394" t="s">
        <v>77</v>
      </c>
      <c r="C10" s="343">
        <v>58137558.87273436</v>
      </c>
      <c r="D10" s="396">
        <v>71398482.594167978</v>
      </c>
      <c r="E10" s="396">
        <v>63543668.254725993</v>
      </c>
      <c r="F10" s="341">
        <v>63887139.275680006</v>
      </c>
      <c r="G10" s="398">
        <v>63887139.275680006</v>
      </c>
      <c r="H10" s="692"/>
      <c r="I10" s="692"/>
      <c r="J10" s="692"/>
      <c r="K10" s="692"/>
      <c r="L10" s="692"/>
    </row>
    <row r="11" spans="1:12" ht="15" customHeight="1">
      <c r="A11" s="338">
        <v>2</v>
      </c>
      <c r="B11" s="393" t="s">
        <v>193</v>
      </c>
      <c r="C11" s="341">
        <v>86250049.937497482</v>
      </c>
      <c r="D11" s="396">
        <v>74663276.64114967</v>
      </c>
      <c r="E11" s="396">
        <v>120495817.88896735</v>
      </c>
      <c r="F11" s="341">
        <v>21981201.593659591</v>
      </c>
      <c r="G11" s="397">
        <v>21981201.593659591</v>
      </c>
      <c r="H11" s="692"/>
      <c r="I11" s="692"/>
      <c r="J11" s="692"/>
      <c r="K11" s="692"/>
      <c r="L11" s="692"/>
    </row>
    <row r="12" spans="1:12" ht="15" customHeight="1">
      <c r="A12" s="354">
        <v>3</v>
      </c>
      <c r="B12" s="395" t="s">
        <v>191</v>
      </c>
      <c r="C12" s="343">
        <v>2603225124.2749996</v>
      </c>
      <c r="D12" s="396">
        <v>2103894910.8249998</v>
      </c>
      <c r="E12" s="396">
        <v>2103894910.8249998</v>
      </c>
      <c r="F12" s="341">
        <v>2103894910.8249998</v>
      </c>
      <c r="G12" s="398">
        <v>2103894910.8249998</v>
      </c>
      <c r="H12" s="692"/>
      <c r="I12" s="692"/>
      <c r="J12" s="692"/>
      <c r="K12" s="692"/>
      <c r="L12" s="692"/>
    </row>
    <row r="13" spans="1:12" ht="15" customHeight="1" thickBot="1">
      <c r="A13" s="126">
        <v>4</v>
      </c>
      <c r="B13" s="399" t="s">
        <v>252</v>
      </c>
      <c r="C13" s="248">
        <v>21508072098.623306</v>
      </c>
      <c r="D13" s="248">
        <v>20487074219.129063</v>
      </c>
      <c r="E13" s="248">
        <v>20519966482.660313</v>
      </c>
      <c r="F13" s="248">
        <v>20383563857.970005</v>
      </c>
      <c r="G13" s="248">
        <v>20217629285.010185</v>
      </c>
      <c r="H13" s="692"/>
      <c r="I13" s="692"/>
      <c r="J13" s="692"/>
      <c r="K13" s="692"/>
      <c r="L13" s="692"/>
    </row>
    <row r="14" spans="1:12">
      <c r="B14" s="22"/>
    </row>
    <row r="15" spans="1:12" ht="25.5">
      <c r="B15" s="101" t="s">
        <v>603</v>
      </c>
    </row>
    <row r="16" spans="1:12">
      <c r="B16" s="101"/>
    </row>
    <row r="17" spans="2:7">
      <c r="B17" s="101"/>
    </row>
    <row r="18" spans="2:7">
      <c r="B18" s="101"/>
    </row>
    <row r="20" spans="2:7">
      <c r="C20" s="630"/>
      <c r="D20" s="630"/>
      <c r="E20" s="630"/>
      <c r="F20" s="630"/>
      <c r="G20" s="630"/>
    </row>
    <row r="21" spans="2:7">
      <c r="C21" s="630"/>
      <c r="D21" s="630"/>
      <c r="E21" s="630"/>
      <c r="F21" s="630"/>
      <c r="G21" s="6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6"/>
  <sheetViews>
    <sheetView showGridLines="0" zoomScale="85" zoomScaleNormal="85" workbookViewId="0">
      <pane xSplit="1" ySplit="4" topLeftCell="B5" activePane="bottomRight" state="frozen"/>
      <selection pane="topRight"/>
      <selection pane="bottomLeft"/>
      <selection pane="bottomRight" activeCell="C33" sqref="C33:C36"/>
    </sheetView>
  </sheetViews>
  <sheetFormatPr defaultRowHeight="15"/>
  <cols>
    <col min="1" max="1" width="10.42578125" style="2" bestFit="1" customWidth="1"/>
    <col min="2" max="2" width="58.85546875" style="2" customWidth="1"/>
    <col min="3" max="3" width="123.85546875" style="2" bestFit="1" customWidth="1"/>
  </cols>
  <sheetData>
    <row r="1" spans="1:8" s="715" customFormat="1">
      <c r="A1" s="714" t="s">
        <v>188</v>
      </c>
      <c r="B1" s="714" t="str">
        <f>Info!C2</f>
        <v>სს თიბისი ბანკი</v>
      </c>
      <c r="C1" s="714"/>
    </row>
    <row r="2" spans="1:8" s="715" customFormat="1">
      <c r="A2" s="714" t="s">
        <v>189</v>
      </c>
      <c r="B2" s="693">
        <f>'1. key ratios'!B2</f>
        <v>44926</v>
      </c>
      <c r="C2" s="714"/>
    </row>
    <row r="4" spans="1:8" ht="25.5" customHeight="1" thickBot="1">
      <c r="A4" s="223" t="s">
        <v>409</v>
      </c>
      <c r="B4" s="58" t="s">
        <v>149</v>
      </c>
      <c r="C4" s="12"/>
    </row>
    <row r="5" spans="1:8" ht="15.75">
      <c r="A5" s="9"/>
      <c r="B5" s="388" t="s">
        <v>150</v>
      </c>
      <c r="C5" s="403" t="s">
        <v>617</v>
      </c>
    </row>
    <row r="6" spans="1:8">
      <c r="A6" s="13">
        <v>1</v>
      </c>
      <c r="B6" s="59" t="s">
        <v>965</v>
      </c>
      <c r="C6" s="400" t="s">
        <v>971</v>
      </c>
    </row>
    <row r="7" spans="1:8">
      <c r="A7" s="13">
        <v>2</v>
      </c>
      <c r="B7" s="59" t="s">
        <v>970</v>
      </c>
      <c r="C7" s="400" t="s">
        <v>969</v>
      </c>
    </row>
    <row r="8" spans="1:8">
      <c r="A8" s="13">
        <v>3</v>
      </c>
      <c r="B8" s="59" t="s">
        <v>968</v>
      </c>
      <c r="C8" s="400" t="s">
        <v>969</v>
      </c>
    </row>
    <row r="9" spans="1:8">
      <c r="A9" s="13">
        <v>4</v>
      </c>
      <c r="B9" s="59" t="s">
        <v>984</v>
      </c>
      <c r="C9" s="400" t="s">
        <v>969</v>
      </c>
    </row>
    <row r="10" spans="1:8">
      <c r="A10" s="13">
        <v>5</v>
      </c>
      <c r="B10" s="59" t="s">
        <v>985</v>
      </c>
      <c r="C10" s="400" t="s">
        <v>969</v>
      </c>
    </row>
    <row r="11" spans="1:8">
      <c r="A11" s="13">
        <v>6</v>
      </c>
      <c r="B11" s="59" t="s">
        <v>986</v>
      </c>
      <c r="C11" s="400" t="s">
        <v>969</v>
      </c>
    </row>
    <row r="12" spans="1:8">
      <c r="A12" s="13">
        <v>7</v>
      </c>
      <c r="B12" s="59" t="s">
        <v>1012</v>
      </c>
      <c r="C12" s="400" t="s">
        <v>969</v>
      </c>
      <c r="H12" s="4"/>
    </row>
    <row r="13" spans="1:8">
      <c r="A13" s="13">
        <v>8</v>
      </c>
      <c r="B13" s="59" t="s">
        <v>1013</v>
      </c>
      <c r="C13" s="400" t="s">
        <v>969</v>
      </c>
    </row>
    <row r="14" spans="1:8">
      <c r="A14" s="13"/>
      <c r="B14" s="59"/>
      <c r="C14" s="400"/>
    </row>
    <row r="15" spans="1:8">
      <c r="A15" s="13"/>
      <c r="B15" s="59"/>
      <c r="C15" s="400"/>
    </row>
    <row r="16" spans="1:8">
      <c r="A16" s="13"/>
      <c r="B16" s="782"/>
      <c r="C16" s="783"/>
    </row>
    <row r="17" spans="1:3">
      <c r="A17" s="13"/>
      <c r="B17" s="389" t="s">
        <v>151</v>
      </c>
      <c r="C17" s="404" t="s">
        <v>618</v>
      </c>
    </row>
    <row r="18" spans="1:3" ht="15.75">
      <c r="A18" s="13">
        <v>1</v>
      </c>
      <c r="B18" s="26" t="s">
        <v>966</v>
      </c>
      <c r="C18" s="401" t="s">
        <v>972</v>
      </c>
    </row>
    <row r="19" spans="1:3" ht="15.75">
      <c r="A19" s="13">
        <v>2</v>
      </c>
      <c r="B19" s="26" t="s">
        <v>973</v>
      </c>
      <c r="C19" s="401" t="s">
        <v>974</v>
      </c>
    </row>
    <row r="20" spans="1:3" ht="15.75">
      <c r="A20" s="13">
        <v>3</v>
      </c>
      <c r="B20" s="26" t="s">
        <v>975</v>
      </c>
      <c r="C20" s="401" t="s">
        <v>976</v>
      </c>
    </row>
    <row r="21" spans="1:3" ht="15.75">
      <c r="A21" s="13">
        <v>4</v>
      </c>
      <c r="B21" s="26" t="s">
        <v>977</v>
      </c>
      <c r="C21" s="401" t="s">
        <v>978</v>
      </c>
    </row>
    <row r="22" spans="1:3" ht="15.75">
      <c r="A22" s="13">
        <v>5</v>
      </c>
      <c r="B22" s="26" t="s">
        <v>979</v>
      </c>
      <c r="C22" s="401" t="s">
        <v>1020</v>
      </c>
    </row>
    <row r="23" spans="1:3" ht="15.75">
      <c r="A23" s="13">
        <v>6</v>
      </c>
      <c r="B23" s="26" t="s">
        <v>980</v>
      </c>
      <c r="C23" s="401" t="s">
        <v>981</v>
      </c>
    </row>
    <row r="24" spans="1:3" ht="15.75">
      <c r="A24" s="13"/>
      <c r="B24" s="26"/>
      <c r="C24" s="401"/>
    </row>
    <row r="25" spans="1:3" ht="15.75">
      <c r="A25" s="13"/>
      <c r="B25" s="26"/>
      <c r="C25" s="401"/>
    </row>
    <row r="26" spans="1:3" ht="15.75">
      <c r="A26" s="13"/>
      <c r="B26" s="26"/>
      <c r="C26" s="401"/>
    </row>
    <row r="27" spans="1:3" ht="15.75" customHeight="1">
      <c r="A27" s="13"/>
      <c r="B27" s="26"/>
      <c r="C27" s="402"/>
    </row>
    <row r="28" spans="1:3" ht="15.75" customHeight="1">
      <c r="A28" s="13"/>
      <c r="B28" s="26"/>
      <c r="C28" s="27"/>
    </row>
    <row r="29" spans="1:3" ht="30" customHeight="1">
      <c r="A29" s="13"/>
      <c r="B29" s="784" t="s">
        <v>152</v>
      </c>
      <c r="C29" s="785"/>
    </row>
    <row r="30" spans="1:3">
      <c r="A30" s="13">
        <v>1</v>
      </c>
      <c r="B30" s="59" t="s">
        <v>982</v>
      </c>
      <c r="C30" s="631">
        <v>0.99878075215747519</v>
      </c>
    </row>
    <row r="31" spans="1:3" ht="15.75" customHeight="1">
      <c r="A31" s="13"/>
      <c r="B31" s="59"/>
      <c r="C31" s="60"/>
    </row>
    <row r="32" spans="1:3" ht="29.25" customHeight="1">
      <c r="A32" s="13"/>
      <c r="B32" s="784" t="s">
        <v>272</v>
      </c>
      <c r="C32" s="785"/>
    </row>
    <row r="33" spans="1:3">
      <c r="A33" s="634">
        <v>1</v>
      </c>
      <c r="B33" s="635" t="s">
        <v>1017</v>
      </c>
      <c r="C33" s="636">
        <v>9.9757165876239923E-2</v>
      </c>
    </row>
    <row r="34" spans="1:3">
      <c r="A34" s="632">
        <v>2</v>
      </c>
      <c r="B34" s="633" t="s">
        <v>1018</v>
      </c>
      <c r="C34" s="637">
        <v>6.0447654162027464E-2</v>
      </c>
    </row>
    <row r="35" spans="1:3">
      <c r="A35" s="632">
        <v>3</v>
      </c>
      <c r="B35" s="633" t="s">
        <v>1015</v>
      </c>
      <c r="C35" s="637">
        <v>5.6578116823298094E-2</v>
      </c>
    </row>
    <row r="36" spans="1:3" ht="16.5" thickBot="1">
      <c r="A36" s="14">
        <v>4</v>
      </c>
      <c r="B36" s="61" t="s">
        <v>983</v>
      </c>
      <c r="C36" s="760">
        <v>6.5752227144501768E-2</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zoomScale="80" zoomScaleNormal="80" workbookViewId="0">
      <pane xSplit="1" ySplit="5" topLeftCell="B6" activePane="bottomRight" state="frozen"/>
      <selection pane="topRight"/>
      <selection pane="bottomLeft"/>
      <selection pane="bottomRight" activeCell="C8" sqref="C8:E20"/>
    </sheetView>
  </sheetViews>
  <sheetFormatPr defaultRowHeight="15"/>
  <cols>
    <col min="1" max="1" width="9.5703125" style="2" bestFit="1" customWidth="1"/>
    <col min="2" max="2" width="55.1406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8" s="715" customFormat="1" ht="15.75">
      <c r="A1" s="181" t="s">
        <v>188</v>
      </c>
      <c r="B1" s="713" t="str">
        <f>Info!C2</f>
        <v>სს თიბისი ბანკი</v>
      </c>
      <c r="C1" s="714"/>
      <c r="D1" s="714"/>
      <c r="E1" s="714"/>
    </row>
    <row r="2" spans="1:8" s="181" customFormat="1" ht="15.75" customHeight="1">
      <c r="A2" s="181" t="s">
        <v>189</v>
      </c>
      <c r="B2" s="693">
        <f>'1. key ratios'!B2</f>
        <v>44926</v>
      </c>
    </row>
    <row r="3" spans="1:8" s="20" customFormat="1" ht="15.75" customHeight="1"/>
    <row r="4" spans="1:8" s="20" customFormat="1" ht="15.75" customHeight="1" thickBot="1">
      <c r="A4" s="224" t="s">
        <v>410</v>
      </c>
      <c r="B4" s="225" t="s">
        <v>262</v>
      </c>
      <c r="C4" s="181"/>
      <c r="D4" s="181"/>
      <c r="E4" s="182" t="s">
        <v>93</v>
      </c>
    </row>
    <row r="5" spans="1:8" s="114" customFormat="1" ht="17.45" customHeight="1">
      <c r="A5" s="694"/>
      <c r="B5" s="313"/>
      <c r="C5" s="180" t="s">
        <v>0</v>
      </c>
      <c r="D5" s="180" t="s">
        <v>1</v>
      </c>
      <c r="E5" s="314" t="s">
        <v>2</v>
      </c>
    </row>
    <row r="6" spans="1:8" s="149" customFormat="1" ht="14.45" customHeight="1">
      <c r="A6" s="1"/>
      <c r="B6" s="786" t="s">
        <v>231</v>
      </c>
      <c r="C6" s="787" t="s">
        <v>230</v>
      </c>
      <c r="D6" s="788" t="s">
        <v>229</v>
      </c>
      <c r="E6" s="789"/>
      <c r="G6"/>
    </row>
    <row r="7" spans="1:8" s="149" customFormat="1" ht="99.6" customHeight="1">
      <c r="A7" s="695"/>
      <c r="B7" s="787"/>
      <c r="C7" s="787"/>
      <c r="D7" s="311" t="s">
        <v>228</v>
      </c>
      <c r="E7" s="312" t="s">
        <v>520</v>
      </c>
      <c r="G7"/>
    </row>
    <row r="8" spans="1:8">
      <c r="A8" s="315">
        <v>1</v>
      </c>
      <c r="B8" s="316" t="s">
        <v>154</v>
      </c>
      <c r="C8" s="761">
        <v>1092615857.9300001</v>
      </c>
      <c r="D8" s="761"/>
      <c r="E8" s="761">
        <v>1092615857.9300001</v>
      </c>
      <c r="F8" s="6"/>
      <c r="G8" s="6"/>
      <c r="H8" s="6"/>
    </row>
    <row r="9" spans="1:8">
      <c r="A9" s="315">
        <v>2</v>
      </c>
      <c r="B9" s="316" t="s">
        <v>155</v>
      </c>
      <c r="C9" s="761">
        <v>2362196847.1599998</v>
      </c>
      <c r="D9" s="761"/>
      <c r="E9" s="761">
        <v>2362196847.1599998</v>
      </c>
      <c r="F9" s="6"/>
      <c r="G9" s="6"/>
      <c r="H9" s="6"/>
    </row>
    <row r="10" spans="1:8">
      <c r="A10" s="315">
        <v>3</v>
      </c>
      <c r="B10" s="316" t="s">
        <v>227</v>
      </c>
      <c r="C10" s="761">
        <v>1866949656.23</v>
      </c>
      <c r="D10" s="761"/>
      <c r="E10" s="761">
        <v>1866949656.23</v>
      </c>
      <c r="F10" s="6"/>
      <c r="G10" s="6"/>
      <c r="H10" s="6"/>
    </row>
    <row r="11" spans="1:8">
      <c r="A11" s="315">
        <v>4</v>
      </c>
      <c r="B11" s="316" t="s">
        <v>185</v>
      </c>
      <c r="C11" s="761">
        <v>0</v>
      </c>
      <c r="D11" s="761"/>
      <c r="E11" s="761">
        <v>0</v>
      </c>
      <c r="F11" s="6"/>
      <c r="G11" s="6"/>
      <c r="H11" s="6"/>
    </row>
    <row r="12" spans="1:8">
      <c r="A12" s="315">
        <v>5</v>
      </c>
      <c r="B12" s="316" t="s">
        <v>157</v>
      </c>
      <c r="C12" s="761">
        <v>3111719504.6795802</v>
      </c>
      <c r="D12" s="761"/>
      <c r="E12" s="761">
        <v>3111719504.6795802</v>
      </c>
      <c r="F12" s="6"/>
      <c r="G12" s="6"/>
      <c r="H12" s="6"/>
    </row>
    <row r="13" spans="1:8">
      <c r="A13" s="315">
        <v>6.1</v>
      </c>
      <c r="B13" s="316" t="s">
        <v>158</v>
      </c>
      <c r="C13" s="761">
        <v>17834148835.810001</v>
      </c>
      <c r="D13" s="761"/>
      <c r="E13" s="761">
        <v>17834148835.810001</v>
      </c>
      <c r="F13" s="6"/>
      <c r="G13" s="6"/>
      <c r="H13" s="6"/>
    </row>
    <row r="14" spans="1:8">
      <c r="A14" s="315">
        <v>6.2</v>
      </c>
      <c r="B14" s="317" t="s">
        <v>159</v>
      </c>
      <c r="C14" s="761">
        <v>-623720612.82999992</v>
      </c>
      <c r="D14" s="761"/>
      <c r="E14" s="761">
        <v>-623720612.82999992</v>
      </c>
      <c r="F14" s="6"/>
      <c r="G14" s="6"/>
      <c r="H14" s="6"/>
    </row>
    <row r="15" spans="1:8">
      <c r="A15" s="315">
        <v>6</v>
      </c>
      <c r="B15" s="316" t="s">
        <v>226</v>
      </c>
      <c r="C15" s="761">
        <v>17210428222.98</v>
      </c>
      <c r="D15" s="761"/>
      <c r="E15" s="761">
        <v>17210428222.98</v>
      </c>
      <c r="F15" s="6"/>
      <c r="G15" s="6"/>
      <c r="H15" s="6"/>
    </row>
    <row r="16" spans="1:8">
      <c r="A16" s="315">
        <v>7</v>
      </c>
      <c r="B16" s="316" t="s">
        <v>161</v>
      </c>
      <c r="C16" s="761">
        <v>248791001.75</v>
      </c>
      <c r="D16" s="761"/>
      <c r="E16" s="761">
        <v>248791001.75</v>
      </c>
      <c r="F16" s="6"/>
      <c r="G16" s="6"/>
      <c r="H16" s="6"/>
    </row>
    <row r="17" spans="1:8">
      <c r="A17" s="315">
        <v>8</v>
      </c>
      <c r="B17" s="316" t="s">
        <v>162</v>
      </c>
      <c r="C17" s="761">
        <v>130171607.23000002</v>
      </c>
      <c r="D17" s="761"/>
      <c r="E17" s="761">
        <v>130171607.23000002</v>
      </c>
      <c r="F17" s="6"/>
      <c r="G17" s="6"/>
      <c r="H17" s="6"/>
    </row>
    <row r="18" spans="1:8">
      <c r="A18" s="315">
        <v>9</v>
      </c>
      <c r="B18" s="316" t="s">
        <v>163</v>
      </c>
      <c r="C18" s="761">
        <v>37058371.711819991</v>
      </c>
      <c r="D18" s="761">
        <v>9100893.9000000004</v>
      </c>
      <c r="E18" s="761">
        <v>27957477.811819993</v>
      </c>
      <c r="F18" s="6"/>
      <c r="G18" s="6"/>
      <c r="H18" s="6"/>
    </row>
    <row r="19" spans="1:8">
      <c r="A19" s="315">
        <v>10</v>
      </c>
      <c r="B19" s="316" t="s">
        <v>164</v>
      </c>
      <c r="C19" s="761">
        <v>805300311.98000002</v>
      </c>
      <c r="D19" s="761">
        <v>313840962.25999999</v>
      </c>
      <c r="E19" s="761">
        <v>491459349.72000003</v>
      </c>
      <c r="F19" s="6"/>
      <c r="G19" s="6"/>
      <c r="H19" s="6"/>
    </row>
    <row r="20" spans="1:8">
      <c r="A20" s="315">
        <v>11</v>
      </c>
      <c r="B20" s="316" t="s">
        <v>165</v>
      </c>
      <c r="C20" s="761">
        <v>626670706.89999998</v>
      </c>
      <c r="D20" s="762">
        <v>0</v>
      </c>
      <c r="E20" s="761">
        <v>626670706.89999998</v>
      </c>
      <c r="F20" s="6"/>
      <c r="G20" s="6"/>
      <c r="H20" s="6"/>
    </row>
    <row r="21" spans="1:8" ht="39" thickBot="1">
      <c r="A21" s="318"/>
      <c r="B21" s="319" t="s">
        <v>484</v>
      </c>
      <c r="C21" s="278">
        <f>SUM(C8:C12, C15:C20)</f>
        <v>27491902088.551399</v>
      </c>
      <c r="D21" s="278">
        <f>SUM(D8:D12, D15:D20)</f>
        <v>322941856.15999997</v>
      </c>
      <c r="E21" s="320">
        <f>SUM(E8:E12, E15:E20)</f>
        <v>27168960232.391403</v>
      </c>
      <c r="F21" s="6"/>
      <c r="G21" s="6"/>
      <c r="H21" s="6"/>
    </row>
    <row r="22" spans="1:8">
      <c r="A22"/>
      <c r="B22"/>
      <c r="C22" s="6"/>
      <c r="D22" s="6"/>
      <c r="E22" s="6"/>
    </row>
    <row r="23" spans="1:8">
      <c r="A23"/>
      <c r="B23"/>
      <c r="C23"/>
      <c r="D23"/>
      <c r="E23"/>
    </row>
    <row r="25" spans="1:8" s="2" customFormat="1">
      <c r="B25" s="63"/>
      <c r="F25"/>
      <c r="G25"/>
    </row>
    <row r="26" spans="1:8" s="2" customFormat="1">
      <c r="B26" s="64"/>
      <c r="F26"/>
      <c r="G26"/>
    </row>
    <row r="27" spans="1:8" s="2" customFormat="1">
      <c r="B27" s="63"/>
      <c r="F27"/>
      <c r="G27"/>
    </row>
    <row r="28" spans="1:8" s="2" customFormat="1">
      <c r="B28" s="63"/>
      <c r="F28"/>
      <c r="G28"/>
    </row>
    <row r="29" spans="1:8" s="2" customFormat="1">
      <c r="B29" s="63"/>
      <c r="F29"/>
      <c r="G29"/>
    </row>
    <row r="30" spans="1:8" s="2" customFormat="1">
      <c r="B30" s="63"/>
      <c r="F30"/>
      <c r="G30"/>
    </row>
    <row r="31" spans="1:8" s="2" customFormat="1">
      <c r="B31" s="63"/>
      <c r="F31"/>
      <c r="G31"/>
    </row>
    <row r="32" spans="1:8"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pane="topRight"/>
      <selection pane="bottomLeft"/>
      <selection pane="bottomRight" activeCell="C9" sqref="C9"/>
    </sheetView>
  </sheetViews>
  <sheetFormatPr defaultRowHeight="15" outlineLevelRow="1"/>
  <cols>
    <col min="1" max="1" width="9.5703125" style="2" bestFit="1" customWidth="1"/>
    <col min="2" max="2" width="114.42578125" style="2" customWidth="1"/>
    <col min="3" max="3" width="14.42578125" bestFit="1" customWidth="1"/>
    <col min="4" max="4" width="25.42578125" customWidth="1"/>
    <col min="5" max="5" width="24.42578125" customWidth="1"/>
    <col min="6" max="6" width="24" customWidth="1"/>
    <col min="7" max="7" width="10" bestFit="1" customWidth="1"/>
    <col min="8" max="8" width="12" bestFit="1" customWidth="1"/>
    <col min="9" max="9" width="12.5703125" bestFit="1" customWidth="1"/>
  </cols>
  <sheetData>
    <row r="1" spans="1:6" s="715" customFormat="1" ht="15.75">
      <c r="A1" s="181" t="s">
        <v>188</v>
      </c>
      <c r="B1" s="713" t="str">
        <f>Info!C2</f>
        <v>სს თიბისი ბანკი</v>
      </c>
    </row>
    <row r="2" spans="1:6" s="181" customFormat="1" ht="15.75" customHeight="1">
      <c r="A2" s="181" t="s">
        <v>189</v>
      </c>
      <c r="B2" s="693">
        <f>'1. key ratios'!B2</f>
        <v>44926</v>
      </c>
      <c r="C2" s="715"/>
      <c r="D2" s="715"/>
      <c r="E2" s="715"/>
      <c r="F2" s="715"/>
    </row>
    <row r="3" spans="1:6" s="20" customFormat="1" ht="15.75" customHeight="1">
      <c r="C3"/>
      <c r="D3"/>
      <c r="E3"/>
      <c r="F3"/>
    </row>
    <row r="4" spans="1:6" s="20" customFormat="1" ht="26.25" thickBot="1">
      <c r="A4" s="20" t="s">
        <v>411</v>
      </c>
      <c r="B4" s="188" t="s">
        <v>265</v>
      </c>
      <c r="C4" s="182" t="s">
        <v>93</v>
      </c>
      <c r="D4"/>
      <c r="E4"/>
      <c r="F4"/>
    </row>
    <row r="5" spans="1:6" ht="26.25">
      <c r="A5" s="183">
        <v>1</v>
      </c>
      <c r="B5" s="184" t="s">
        <v>433</v>
      </c>
      <c r="C5" s="696">
        <f>'7. LI1'!E21</f>
        <v>27168960232.391403</v>
      </c>
      <c r="D5" s="621"/>
    </row>
    <row r="6" spans="1:6" s="173" customFormat="1">
      <c r="A6" s="113">
        <v>2.1</v>
      </c>
      <c r="B6" s="190" t="s">
        <v>266</v>
      </c>
      <c r="C6" s="249">
        <v>3249884469.499999</v>
      </c>
      <c r="D6" s="621"/>
    </row>
    <row r="7" spans="1:6" s="4" customFormat="1" ht="25.5" outlineLevel="1">
      <c r="A7" s="189">
        <v>2.2000000000000002</v>
      </c>
      <c r="B7" s="185" t="s">
        <v>267</v>
      </c>
      <c r="C7" s="250">
        <v>3843573305.8161001</v>
      </c>
      <c r="D7" s="621"/>
    </row>
    <row r="8" spans="1:6" s="4" customFormat="1" ht="26.25">
      <c r="A8" s="189">
        <v>3</v>
      </c>
      <c r="B8" s="186" t="s">
        <v>434</v>
      </c>
      <c r="C8" s="697">
        <f>SUM(C5:C7)</f>
        <v>34262418007.707504</v>
      </c>
      <c r="D8" s="621"/>
    </row>
    <row r="9" spans="1:6" s="173" customFormat="1">
      <c r="A9" s="113">
        <v>4</v>
      </c>
      <c r="B9" s="193" t="s">
        <v>263</v>
      </c>
      <c r="C9" s="638">
        <v>335453350.71000004</v>
      </c>
      <c r="D9" s="621"/>
    </row>
    <row r="10" spans="1:6" s="4" customFormat="1" ht="25.5" outlineLevel="1">
      <c r="A10" s="189">
        <v>5.0999999999999996</v>
      </c>
      <c r="B10" s="185" t="s">
        <v>273</v>
      </c>
      <c r="C10" s="639">
        <v>-1787057772.8189991</v>
      </c>
      <c r="D10" s="621"/>
    </row>
    <row r="11" spans="1:6" s="4" customFormat="1" ht="25.5" outlineLevel="1">
      <c r="A11" s="189">
        <v>5.2</v>
      </c>
      <c r="B11" s="185" t="s">
        <v>274</v>
      </c>
      <c r="C11" s="639">
        <v>-3731587346.4036551</v>
      </c>
      <c r="D11" s="621"/>
    </row>
    <row r="12" spans="1:6" s="4" customFormat="1">
      <c r="A12" s="189">
        <v>6</v>
      </c>
      <c r="B12" s="191" t="s">
        <v>604</v>
      </c>
      <c r="C12" s="640"/>
      <c r="D12" s="621"/>
    </row>
    <row r="13" spans="1:6" s="4" customFormat="1" ht="15.75" thickBot="1">
      <c r="A13" s="192">
        <v>7</v>
      </c>
      <c r="B13" s="187" t="s">
        <v>264</v>
      </c>
      <c r="C13" s="698">
        <f>SUM(C8:C12)</f>
        <v>29079226239.194847</v>
      </c>
      <c r="D13" s="621"/>
    </row>
    <row r="15" spans="1:6" ht="26.25">
      <c r="B15" s="22" t="s">
        <v>605</v>
      </c>
    </row>
    <row r="17" spans="2:9" s="2" customFormat="1">
      <c r="B17" s="65"/>
      <c r="C17" s="621"/>
      <c r="D17"/>
      <c r="E17"/>
      <c r="F17"/>
      <c r="G17"/>
      <c r="H17"/>
      <c r="I17"/>
    </row>
    <row r="18" spans="2:9" s="2" customFormat="1">
      <c r="B18" s="62"/>
      <c r="C18" s="621"/>
      <c r="D18"/>
      <c r="E18"/>
      <c r="F18"/>
      <c r="G18"/>
      <c r="H18"/>
      <c r="I18"/>
    </row>
    <row r="19" spans="2:9" s="2" customFormat="1">
      <c r="B19" s="62"/>
      <c r="C19" s="621"/>
      <c r="D19"/>
      <c r="E19"/>
      <c r="F19"/>
      <c r="G19"/>
      <c r="H19"/>
      <c r="I19"/>
    </row>
    <row r="20" spans="2:9" s="2" customFormat="1">
      <c r="B20" s="64"/>
      <c r="C20" s="621"/>
      <c r="D20"/>
      <c r="E20"/>
      <c r="F20"/>
      <c r="G20"/>
      <c r="H20"/>
      <c r="I20"/>
    </row>
    <row r="21" spans="2:9" s="2" customFormat="1">
      <c r="B21" s="63"/>
      <c r="C21" s="621"/>
      <c r="D21"/>
      <c r="E21"/>
      <c r="F21"/>
      <c r="G21"/>
      <c r="H21"/>
      <c r="I21"/>
    </row>
    <row r="22" spans="2:9" s="2" customFormat="1">
      <c r="B22" s="64"/>
      <c r="C22" s="621"/>
      <c r="D22"/>
      <c r="E22"/>
      <c r="F22"/>
      <c r="G22"/>
      <c r="H22"/>
      <c r="I22"/>
    </row>
    <row r="23" spans="2:9" s="2" customFormat="1">
      <c r="B23" s="63"/>
      <c r="C23" s="621"/>
      <c r="D23"/>
      <c r="E23"/>
      <c r="F23"/>
      <c r="G23"/>
      <c r="H23"/>
      <c r="I23"/>
    </row>
    <row r="24" spans="2:9" s="2" customFormat="1">
      <c r="B24" s="63"/>
      <c r="C24" s="621"/>
      <c r="D24"/>
      <c r="E24"/>
      <c r="F24"/>
      <c r="G24"/>
      <c r="H24"/>
      <c r="I24"/>
    </row>
    <row r="25" spans="2:9" s="2" customFormat="1">
      <c r="B25" s="63"/>
      <c r="C25" s="621"/>
      <c r="D25"/>
      <c r="E25"/>
      <c r="F25"/>
      <c r="G25"/>
      <c r="H25"/>
      <c r="I25"/>
    </row>
    <row r="26" spans="2:9" s="2" customFormat="1">
      <c r="B26" s="63"/>
      <c r="C26" s="621"/>
      <c r="D26"/>
      <c r="E26"/>
      <c r="F26"/>
      <c r="G26"/>
      <c r="H26"/>
      <c r="I26"/>
    </row>
    <row r="27" spans="2:9" s="2" customFormat="1">
      <c r="B27" s="63"/>
      <c r="C27" s="621"/>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2023-02-24T15:51:16Z</dcterms:modified>
  <cp:contentStatus/>
</cp:coreProperties>
</file>