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showHorizontalScroll="0" showVerticalScroll="0" xWindow="0" yWindow="0" windowWidth="28800" windowHeight="12150" tabRatio="919"/>
  </bookViews>
  <sheets>
    <sheet name="Info " sheetId="82" r:id="rId1"/>
    <sheet name="1. key ratios " sheetId="84" r:id="rId2"/>
    <sheet name="2.RC" sheetId="107" r:id="rId3"/>
    <sheet name="3.PL " sheetId="108" r:id="rId4"/>
    <sheet name="4. Off-Balance" sheetId="109"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110" r:id="rId19"/>
    <sheet name=" 17. Residual Maturity" sheetId="98" r:id="rId20"/>
    <sheet name="18. Assets by Exposure classes" sheetId="99" r:id="rId21"/>
    <sheet name="19. Assets by Risk Sectors" sheetId="100" r:id="rId22"/>
    <sheet name="20. Reserves" sheetId="101" r:id="rId23"/>
    <sheet name="21. NPL" sheetId="102" r:id="rId24"/>
    <sheet name="22. Quality" sheetId="103" r:id="rId25"/>
    <sheet name="23. LTV" sheetId="104" r:id="rId26"/>
    <sheet name="24. Risk Sector" sheetId="105" r:id="rId27"/>
    <sheet name="25. Collateral" sheetId="106" r:id="rId28"/>
    <sheet name="26. Retail Products" sheetId="111" r:id="rId29"/>
  </sheets>
  <externalReferences>
    <externalReference r:id="rId30"/>
    <externalReference r:id="rId31"/>
    <externalReference r:id="rId32"/>
    <externalReference r:id="rId33"/>
  </externalReferences>
  <definedNames>
    <definedName name="_cur1">'[1]Appl (2)'!$F$2:$F$7200</definedName>
    <definedName name="_cur2">'[1]Appl (2)'!$H$2:$H$7200</definedName>
    <definedName name="_xlnm._FilterDatabase" localSheetId="4" hidden="1">'4. Off-Balance'!$B$6:$H$53</definedName>
    <definedName name="_sum1">'[1]Appl (2)'!$E$2:$E$7200</definedName>
    <definedName name="_sum2">'[1]Appl (2)'!$G$2:$G$7200</definedName>
    <definedName name="AAA">#REF!</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18">#REF!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28">#REF!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18">#REF!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28">#REF!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18">#REF!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28">#REF!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18">#REF!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28">#REF!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18">#REF!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28">#REF!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18">#REF!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28">#REF!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18">#REF!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28">#REF!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18">#REF!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28">#REF!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18">#REF!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28">#REF!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18">#REF!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28">#REF!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18">#REF!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28">#REF!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18">#REF!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28">#REF!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18">#REF!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28">#REF!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18">#REF!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28">#REF!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 localSheetId="18">[3]Sheet2!$H$5:$H$31</definedName>
    <definedName name="Sheet" localSheetId="28">[3]Sheet2!$H$5:$H$31</definedName>
    <definedName name="Sheet">[4]Sheet2!$H$5:$H$31</definedName>
    <definedName name="საკრედიტო" localSheetId="18">[3]Sheet2!$B$6:$B$8</definedName>
    <definedName name="საკრედიტო" localSheetId="28">[3]Sheet2!$B$6:$B$8</definedName>
    <definedName name="საკრედიტო">[4]Sheet2!$B$6:$B$8</definedName>
    <definedName name="ფაილი" localSheetId="18">[3]Sheet2!$B$2:$B$3</definedName>
    <definedName name="ფაილი" localSheetId="28">[3]Sheet2!$B$2:$B$3</definedName>
    <definedName name="ფაილი">[4]Sheet2!$B$2:$B$3</definedName>
    <definedName name="ცვლილება_კორექტირება_რეგულაციაში" localSheetId="18">[3]Sheet2!$K$5:$K$9</definedName>
    <definedName name="ცვლილება_კორექტირება_რეგულაციაში" localSheetId="28">[3]Sheet2!$K$5:$K$9</definedName>
    <definedName name="ცვლილება_კორექტირება_რეგულაციაში">[4]Sheet2!$K$5:$K$9</definedName>
  </definedNames>
  <calcPr calcId="162913"/>
</workbook>
</file>

<file path=xl/calcChain.xml><?xml version="1.0" encoding="utf-8"?>
<calcChain xmlns="http://schemas.openxmlformats.org/spreadsheetml/2006/main">
  <c r="G21" i="110" l="1"/>
  <c r="C19" i="102" l="1"/>
  <c r="H8" i="98"/>
  <c r="H9" i="98"/>
  <c r="H10" i="98"/>
  <c r="H11" i="98"/>
  <c r="H12" i="98"/>
  <c r="H13" i="98"/>
  <c r="H14" i="98"/>
  <c r="H15" i="98"/>
  <c r="H16" i="98"/>
  <c r="H17" i="98"/>
  <c r="H18" i="98"/>
  <c r="H19" i="98"/>
  <c r="H20" i="98"/>
  <c r="H21" i="98"/>
  <c r="C37" i="69" l="1"/>
  <c r="G33" i="110" l="1"/>
  <c r="F33" i="110"/>
  <c r="E33" i="110"/>
  <c r="D33" i="110"/>
  <c r="C33" i="110"/>
  <c r="G37" i="110"/>
  <c r="I17" i="99" l="1"/>
  <c r="C12" i="101" l="1"/>
  <c r="D12" i="101"/>
  <c r="D7" i="101"/>
  <c r="C7" i="101"/>
  <c r="C22" i="98"/>
  <c r="D22" i="98"/>
  <c r="E22" i="98"/>
  <c r="F22" i="98"/>
  <c r="G22" i="98"/>
  <c r="H22" i="98"/>
  <c r="D19" i="101" l="1"/>
  <c r="C19" i="101"/>
  <c r="G18" i="110" l="1"/>
  <c r="F18" i="110"/>
  <c r="E18" i="110"/>
  <c r="D18" i="110"/>
  <c r="C18" i="110"/>
  <c r="G14" i="110"/>
  <c r="F14" i="110"/>
  <c r="E14" i="110"/>
  <c r="D14" i="110"/>
  <c r="C14" i="110"/>
  <c r="G11" i="110"/>
  <c r="F11" i="110"/>
  <c r="E11" i="110"/>
  <c r="D11" i="110"/>
  <c r="C11" i="110"/>
  <c r="G8" i="110"/>
  <c r="G39" i="110" s="1"/>
  <c r="F8" i="110"/>
  <c r="E8" i="110"/>
  <c r="D8" i="110"/>
  <c r="C8" i="110"/>
  <c r="I7" i="99" l="1"/>
  <c r="I8" i="99"/>
  <c r="I9" i="99"/>
  <c r="I10" i="99"/>
  <c r="I11" i="99"/>
  <c r="I12" i="99"/>
  <c r="I13" i="99"/>
  <c r="I14" i="99"/>
  <c r="I15" i="99"/>
  <c r="I16" i="99"/>
  <c r="I18" i="99"/>
  <c r="I19" i="99"/>
  <c r="I20" i="99"/>
  <c r="C21" i="99"/>
  <c r="D21" i="99"/>
  <c r="E21" i="99"/>
  <c r="F21" i="99"/>
  <c r="H21" i="99"/>
  <c r="I22" i="99"/>
  <c r="I23" i="99"/>
  <c r="I21" i="99" l="1"/>
  <c r="B1" i="111"/>
  <c r="C21" i="88" l="1"/>
  <c r="D21" i="88"/>
  <c r="E21" i="88"/>
  <c r="B2" i="107" l="1"/>
  <c r="B2" i="108" s="1"/>
  <c r="B2" i="109" s="1"/>
  <c r="B2" i="86" s="1"/>
  <c r="B2" i="52" s="1"/>
  <c r="B2" i="88" s="1"/>
  <c r="B2" i="73" s="1"/>
  <c r="B2" i="89" s="1"/>
  <c r="B2" i="94" s="1"/>
  <c r="B2" i="69" s="1"/>
  <c r="B2" i="90" s="1"/>
  <c r="B2" i="64" s="1"/>
  <c r="B2" i="91" s="1"/>
  <c r="B2" i="93" s="1"/>
  <c r="B2" i="92" s="1"/>
  <c r="B2" i="95" s="1"/>
  <c r="B1" i="109" l="1"/>
  <c r="B1" i="108"/>
  <c r="B1" i="107"/>
  <c r="B1" i="106" l="1"/>
  <c r="B1" i="105"/>
  <c r="B1" i="104"/>
  <c r="B1" i="103"/>
  <c r="B1" i="102"/>
  <c r="B1" i="101"/>
  <c r="B1" i="100"/>
  <c r="B1" i="99"/>
  <c r="B1" i="98"/>
  <c r="B2" i="106" l="1"/>
  <c r="B2" i="111" s="1"/>
  <c r="B2" i="105"/>
  <c r="B2" i="104"/>
  <c r="B2" i="103"/>
  <c r="B2" i="102"/>
  <c r="B2" i="101"/>
  <c r="B2" i="100"/>
  <c r="B2" i="99"/>
  <c r="B2" i="98"/>
  <c r="H34" i="100"/>
  <c r="F34" i="100"/>
  <c r="E34" i="100"/>
  <c r="D34" i="100"/>
  <c r="C34" i="100"/>
  <c r="I33" i="100"/>
  <c r="I32" i="100"/>
  <c r="I31" i="100"/>
  <c r="I30" i="100"/>
  <c r="I29" i="100"/>
  <c r="I28" i="100"/>
  <c r="I27" i="100"/>
  <c r="I26" i="100"/>
  <c r="I25" i="100"/>
  <c r="I24" i="100"/>
  <c r="I23" i="100"/>
  <c r="I22" i="100"/>
  <c r="I21" i="100"/>
  <c r="I20" i="100"/>
  <c r="I19" i="100"/>
  <c r="I18" i="100"/>
  <c r="I17" i="100"/>
  <c r="I16" i="100"/>
  <c r="I15" i="100"/>
  <c r="I14" i="100"/>
  <c r="I13" i="100"/>
  <c r="I12" i="100"/>
  <c r="I11" i="100"/>
  <c r="I10" i="100"/>
  <c r="I9" i="100"/>
  <c r="I8" i="100"/>
  <c r="I7" i="100"/>
  <c r="I34" i="100" l="1"/>
  <c r="B1" i="95" l="1"/>
  <c r="B1" i="92"/>
  <c r="B1" i="93"/>
  <c r="B1" i="64"/>
  <c r="B1" i="90"/>
  <c r="B1" i="69"/>
  <c r="B1" i="94"/>
  <c r="B1" i="89"/>
  <c r="B1" i="73"/>
  <c r="B1" i="88"/>
  <c r="B1" i="52"/>
  <c r="B1" i="86"/>
  <c r="G5" i="86"/>
  <c r="F5" i="86"/>
  <c r="E5" i="86"/>
  <c r="D5" i="86"/>
  <c r="C5" i="86"/>
  <c r="B1" i="91" l="1"/>
  <c r="B1" i="84"/>
  <c r="C5" i="73" l="1"/>
  <c r="C8" i="73" l="1"/>
  <c r="C13" i="73" s="1"/>
  <c r="C15" i="69" l="1"/>
  <c r="C25" i="69" s="1"/>
  <c r="C45" i="69" l="1"/>
</calcChain>
</file>

<file path=xl/sharedStrings.xml><?xml version="1.0" encoding="utf-8"?>
<sst xmlns="http://schemas.openxmlformats.org/spreadsheetml/2006/main" count="1174" uniqueCount="777">
  <si>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</si>
  <si>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</si>
  <si>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</si>
  <si>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</si>
  <si>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</si>
  <si>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</si>
  <si>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</si>
  <si>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</si>
  <si>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</si>
  <si>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</si>
  <si>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</si>
  <si>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</si>
  <si>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</si>
  <si>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</si>
  <si>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</si>
  <si>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</si>
  <si>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</si>
  <si>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</si>
  <si>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</si>
  <si>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</si>
  <si>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</si>
  <si>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</si>
  <si>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</si>
  <si>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</si>
  <si>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</si>
  <si>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</si>
  <si>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</si>
  <si>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</si>
  <si>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</si>
  <si>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</si>
  <si>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</si>
  <si>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</si>
  <si>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Table 2</t>
  </si>
  <si>
    <t xml:space="preserve"> Balance Sheet</t>
  </si>
  <si>
    <t>Assets</t>
  </si>
  <si>
    <t>Cash</t>
  </si>
  <si>
    <t>Due from NBG</t>
  </si>
  <si>
    <t>Due from Banks</t>
  </si>
  <si>
    <t>Dealing Securities</t>
  </si>
  <si>
    <t>Investment Securities</t>
  </si>
  <si>
    <t xml:space="preserve">Loans </t>
  </si>
  <si>
    <t>Less: Loan Loss Reserves</t>
  </si>
  <si>
    <t xml:space="preserve">Net Loans </t>
  </si>
  <si>
    <t>Accrued Interest and Dividends Receivable</t>
  </si>
  <si>
    <t>Equity Investments</t>
  </si>
  <si>
    <t>Fixed Assets and Intangible Assets</t>
  </si>
  <si>
    <t>Other Assets</t>
  </si>
  <si>
    <t>Total assets</t>
  </si>
  <si>
    <t>Liabilities</t>
  </si>
  <si>
    <t>Due to Banks</t>
  </si>
  <si>
    <t>Current (Accounts) Deposits</t>
  </si>
  <si>
    <t>Demand Deposits</t>
  </si>
  <si>
    <t>Time Deposits</t>
  </si>
  <si>
    <t>Own Debt Securities</t>
  </si>
  <si>
    <t>Borrowings</t>
  </si>
  <si>
    <t>Accrued Interest and Dividends Payable</t>
  </si>
  <si>
    <t>Other Liabilities</t>
  </si>
  <si>
    <t>Subordinated Debentures</t>
  </si>
  <si>
    <t>Total liabilities</t>
  </si>
  <si>
    <t>Equity Capital</t>
  </si>
  <si>
    <t xml:space="preserve">Common Stock </t>
  </si>
  <si>
    <t>Preferred Stock</t>
  </si>
  <si>
    <t>Less: Repurchased Shares</t>
  </si>
  <si>
    <t>Share Premium</t>
  </si>
  <si>
    <t>General Reserves</t>
  </si>
  <si>
    <t>Retained Earnings</t>
  </si>
  <si>
    <t>Asset Revaluation Reserves</t>
  </si>
  <si>
    <t>Total liabilities and Equity Capital</t>
  </si>
  <si>
    <t>Reporting Period</t>
  </si>
  <si>
    <t xml:space="preserve">GEL </t>
  </si>
  <si>
    <t xml:space="preserve">FX  </t>
  </si>
  <si>
    <t xml:space="preserve">Total </t>
  </si>
  <si>
    <t>Respective period of the previous year</t>
  </si>
  <si>
    <t>in Lari</t>
  </si>
  <si>
    <t>Table 4</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</si>
  <si>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</si>
  <si>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</si>
  <si>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</si>
  <si>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</si>
  <si>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</si>
  <si>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</si>
  <si>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</si>
  <si>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</si>
  <si>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</si>
  <si>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</si>
  <si>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</si>
  <si>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</si>
  <si>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</si>
  <si>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Of which above 10% equity holdings in financial institutions</t>
  </si>
  <si>
    <t>Of which significant investments subject to limited recognition</t>
  </si>
  <si>
    <t>Of which intangible assets</t>
  </si>
  <si>
    <t>table 9 (Capital), N10</t>
  </si>
  <si>
    <t>Carrying values as reported in published stand-alone financial statements per local accounting rules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</si>
  <si>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</si>
  <si>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</si>
  <si>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</si>
  <si>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</si>
  <si>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</si>
  <si>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</si>
  <si>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</si>
  <si>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</si>
  <si>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</si>
  <si>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</si>
  <si>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</si>
  <si>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</si>
  <si>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</si>
  <si>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</si>
  <si>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</si>
  <si>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</si>
  <si>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</si>
  <si>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</si>
  <si>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</si>
  <si>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</si>
  <si>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</si>
  <si>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</si>
  <si>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</si>
  <si>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</si>
  <si>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</si>
  <si>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</si>
  <si>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</si>
  <si>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</si>
  <si>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FX</t>
  </si>
  <si>
    <t>Current &amp; Demand Deposits/Total Assets</t>
  </si>
  <si>
    <t xml:space="preserve">FX Liabilities/Total Liabilities </t>
  </si>
  <si>
    <t>Liquid Assets/Total Assets</t>
  </si>
  <si>
    <t>Loan Growth-YTD</t>
  </si>
  <si>
    <t>FX Assets/Total Assets</t>
  </si>
  <si>
    <t>FX Loans/Total Loans</t>
  </si>
  <si>
    <t>LLR/Total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</si>
  <si>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</si>
  <si>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</si>
  <si>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</si>
  <si>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</si>
  <si>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</si>
  <si>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</si>
  <si>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</si>
  <si>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</si>
  <si>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</si>
  <si>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</si>
  <si>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</si>
  <si>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Net Income</t>
  </si>
  <si>
    <t>Extraordinary Items</t>
  </si>
  <si>
    <t>Net Income after Taxation</t>
  </si>
  <si>
    <t>Taxation</t>
  </si>
  <si>
    <t>Net Income before Taxes and Extraordinary Items</t>
  </si>
  <si>
    <t>Total Provisions for Possible Losses</t>
  </si>
  <si>
    <t>Provision for Possible Losses on Other Assets</t>
  </si>
  <si>
    <t>Provision for Possible Losses on Investments and Securities</t>
  </si>
  <si>
    <t>Loan Loss Reserve</t>
  </si>
  <si>
    <t>Net Income before Provisions</t>
  </si>
  <si>
    <t>Other Non-Interest Expenses</t>
  </si>
  <si>
    <t xml:space="preserve">Depreciation Expense </t>
  </si>
  <si>
    <t>Operating Costs of Fixed Assets</t>
  </si>
  <si>
    <t>Personnel Expenses</t>
  </si>
  <si>
    <t>Bank Development, Consultation and Marketing Expenses</t>
  </si>
  <si>
    <t>Non-Interest Expenses from other Banking Operations</t>
  </si>
  <si>
    <t xml:space="preserve"> Non-Interest Expenses</t>
  </si>
  <si>
    <t>Other Non-Interest Income</t>
  </si>
  <si>
    <t>Non-Interest Income from other Banking Operations</t>
  </si>
  <si>
    <t>Gain (Loss) on Sales of Fixed Assets</t>
  </si>
  <si>
    <t>Gain (Loss) from Foreign Exchange Translation</t>
  </si>
  <si>
    <t>Gain (Loss) from Foreign Exchange Trading</t>
  </si>
  <si>
    <t>Gain (Loss) from Investment Securities</t>
  </si>
  <si>
    <t>Gain (Loss) from Dealing Securities</t>
  </si>
  <si>
    <t>Dividend Income</t>
  </si>
  <si>
    <t>Fee and Commission Expense</t>
  </si>
  <si>
    <t>Fee and Commission Income</t>
  </si>
  <si>
    <t>Net Fee and Commission Income</t>
  </si>
  <si>
    <t xml:space="preserve"> Non-Interest Income</t>
  </si>
  <si>
    <t>Net Interest Income</t>
  </si>
  <si>
    <t>Total Interest Expense</t>
  </si>
  <si>
    <t>Other Interest Expenses</t>
  </si>
  <si>
    <t>Interest Paid on Other Borrowings</t>
  </si>
  <si>
    <t>Interest Paid on Own Debt Securities</t>
  </si>
  <si>
    <t>Interest Paid on Banks Deposits</t>
  </si>
  <si>
    <t>Interest Paid on Time Deposits</t>
  </si>
  <si>
    <t>Interest Paid on Demand Deposits</t>
  </si>
  <si>
    <t>Interest Expense</t>
  </si>
  <si>
    <t>Total Interest Income</t>
  </si>
  <si>
    <t>Other Interest Income</t>
  </si>
  <si>
    <t>Interest and Discount Income from Securities</t>
  </si>
  <si>
    <t>Fees/penalties income from loans to customers</t>
  </si>
  <si>
    <t>from Other Sectors Loans</t>
  </si>
  <si>
    <t>from Individuals Loans</t>
  </si>
  <si>
    <t>from the Transportation or Communications Sector Loans</t>
  </si>
  <si>
    <t>from the Mining and Mineral Processing Sector Loans</t>
  </si>
  <si>
    <t>from the Construction Sector Loans</t>
  </si>
  <si>
    <t>from the Agriculture and Forestry Sector Loans</t>
  </si>
  <si>
    <t>from the Energy Sector Loans</t>
  </si>
  <si>
    <t>from the Retail or Service Sector Loans</t>
  </si>
  <si>
    <t>from the Interbank Loans</t>
  </si>
  <si>
    <t>Interest Income from Loans</t>
  </si>
  <si>
    <t>Interest Income from Bank's "Nostro" and Deposit Accounts</t>
  </si>
  <si>
    <t>Interest Income</t>
  </si>
  <si>
    <t>Table 3</t>
  </si>
  <si>
    <t>Off-balance sheet items</t>
  </si>
  <si>
    <t xml:space="preserve">       Including: amounts below the thresholds for deduction (subject to 250% risk weight)</t>
  </si>
  <si>
    <t>Table 5</t>
  </si>
  <si>
    <t>Other Real Estate Owned &amp; Repossessed Assets</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</si>
  <si>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</si>
  <si>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</si>
  <si>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</si>
  <si>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</si>
  <si>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</si>
  <si>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</si>
  <si>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</si>
  <si>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</si>
  <si>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</si>
  <si>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</si>
  <si>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</si>
  <si>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</si>
  <si>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</si>
  <si>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</si>
  <si>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</si>
  <si>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</si>
  <si>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</si>
  <si>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</si>
  <si>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</si>
  <si>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</si>
  <si>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</si>
  <si>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</si>
  <si>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</si>
  <si>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</si>
  <si>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</si>
  <si>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</si>
  <si>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</si>
  <si>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</si>
  <si>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</si>
  <si>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</si>
  <si>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</si>
  <si>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</si>
  <si>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</si>
  <si>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</si>
  <si>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</si>
  <si>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</si>
  <si>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</si>
  <si>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</si>
  <si>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</si>
  <si>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</si>
  <si>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</si>
  <si>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</si>
  <si>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</si>
  <si>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</si>
  <si>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</si>
  <si>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</si>
  <si>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</si>
  <si>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</si>
  <si>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</si>
  <si>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</si>
  <si>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</si>
  <si>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</si>
  <si>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</si>
  <si>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</si>
  <si>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</si>
  <si>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</si>
  <si>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</si>
  <si>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</si>
  <si>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</si>
  <si>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</si>
  <si>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</si>
  <si>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</si>
  <si>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</si>
  <si>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</si>
  <si>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</si>
  <si>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</si>
  <si>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Total Equity Capital</t>
  </si>
  <si>
    <t>Information about supervisory board, directorate, beneficiary owners and shareholders</t>
  </si>
  <si>
    <t>Of which below 10% equity holdings subject to limited recognition</t>
  </si>
  <si>
    <t>Claims or contingent claims on public sector entities</t>
  </si>
  <si>
    <t>Claims or contingent claims on  public sector entities</t>
  </si>
  <si>
    <t xml:space="preserve">Return on Average Assets (ROAA) </t>
  </si>
  <si>
    <t xml:space="preserve">Return on Average Equity (ROAE) </t>
  </si>
  <si>
    <t>Total Non-Interest Income</t>
  </si>
  <si>
    <t>Total Non-Interest Expenses</t>
  </si>
  <si>
    <t>Net Non-Interest Income</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</si>
  <si>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</si>
  <si>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</si>
  <si>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</si>
  <si>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</si>
  <si>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</si>
  <si>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</si>
  <si>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</si>
  <si>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</si>
  <si>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</si>
  <si>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</si>
  <si>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</si>
  <si>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GEL</t>
  </si>
  <si>
    <t>Other Contingent Liabilities</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</si>
  <si>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</si>
  <si>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</si>
  <si>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</si>
  <si>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</si>
  <si>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</si>
  <si>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</si>
  <si>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</si>
  <si>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</si>
  <si>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</si>
  <si>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</si>
  <si>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</si>
  <si>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</si>
  <si>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</si>
  <si>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</si>
  <si>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Non-cancelable operating lease</t>
  </si>
  <si>
    <t>Guarantees</t>
  </si>
  <si>
    <t>Guarantees Issued</t>
  </si>
  <si>
    <t>Letters of credit Issued</t>
  </si>
  <si>
    <t>Undrawn loan commitments</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</si>
  <si>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</si>
  <si>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</si>
  <si>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</si>
  <si>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</si>
  <si>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</si>
  <si>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</si>
  <si>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</si>
  <si>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</si>
  <si>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</si>
  <si>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</si>
  <si>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</si>
  <si>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</si>
  <si>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</si>
  <si>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</si>
  <si>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</si>
  <si>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</si>
  <si>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</si>
  <si>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</si>
  <si>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</si>
  <si>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Through indefinit term agreement</t>
  </si>
  <si>
    <t>Within one year</t>
  </si>
  <si>
    <t>From 1 to 2 years</t>
  </si>
  <si>
    <t>From 2 to 3 years</t>
  </si>
  <si>
    <t>From 3 to 4 years</t>
  </si>
  <si>
    <t>From 4 to 5 years</t>
  </si>
  <si>
    <t>More than 5 years</t>
  </si>
  <si>
    <t>Differences between carrying values per standardized balance sheet used for regulatory reporting purposes and the exposure amounts used for capital adequacy calculation purposes</t>
  </si>
  <si>
    <t>Nominal values of off-balance sheet items subject to credit risk weighting</t>
  </si>
  <si>
    <t>Nominal values of off-balance sheet items subject to counterparty credit risk weighting</t>
  </si>
  <si>
    <t>Total nominal values of on-balance and off-balance sheet items before any adjustments used for credit risk weighting purposes</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</si>
  <si>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</si>
  <si>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</si>
  <si>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</si>
  <si>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</si>
  <si>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</si>
  <si>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</si>
  <si>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</si>
  <si>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</si>
  <si>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</si>
  <si>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</si>
  <si>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</si>
  <si>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</si>
  <si>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</si>
  <si>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</si>
  <si>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</si>
  <si>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</si>
  <si>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</si>
  <si>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</si>
  <si>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carrying value of balance sheet items subject to credit risk weighting before adjustments</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</si>
  <si>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</si>
  <si>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</si>
  <si>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</si>
  <si>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</si>
  <si>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</si>
  <si>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</si>
  <si>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</si>
  <si>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</si>
  <si>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</si>
  <si>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</si>
  <si>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</si>
  <si>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</si>
  <si>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</si>
  <si>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</si>
  <si>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</si>
  <si>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</si>
  <si>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</si>
  <si>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Contingent Liabilities and Commitments</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</si>
  <si>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</si>
  <si>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</si>
  <si>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</si>
  <si>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</si>
  <si>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</si>
  <si>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</si>
  <si>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</si>
  <si>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</si>
  <si>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</si>
  <si>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</si>
  <si>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</si>
  <si>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</si>
  <si>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</si>
  <si>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</si>
  <si>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</si>
  <si>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</si>
  <si>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</si>
  <si>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</si>
  <si>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</si>
  <si>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</si>
  <si>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</si>
  <si>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</si>
  <si>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</si>
  <si>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</si>
  <si>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</si>
  <si>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</si>
  <si>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</si>
  <si>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</si>
  <si>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</si>
  <si>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</si>
  <si>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</si>
  <si>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</si>
  <si>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</si>
  <si>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</si>
  <si>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</si>
  <si>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</si>
  <si>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</si>
  <si>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</si>
  <si>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</si>
  <si>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</si>
  <si>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</si>
  <si>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</si>
  <si>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</si>
  <si>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</si>
  <si>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</si>
  <si>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</si>
  <si>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</si>
  <si>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</si>
  <si>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</si>
  <si>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</si>
  <si>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</si>
  <si>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</si>
  <si>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</si>
  <si>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</si>
  <si>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</si>
  <si>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</si>
  <si>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</si>
  <si>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</si>
  <si>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</si>
  <si>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</si>
  <si>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</si>
  <si>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</si>
  <si>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</si>
  <si>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</si>
  <si>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</si>
  <si>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</si>
  <si>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</si>
  <si>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</si>
  <si>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</si>
  <si>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</si>
  <si>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</si>
  <si>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</si>
  <si>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</si>
  <si>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</si>
  <si>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</si>
  <si>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</si>
  <si>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</si>
  <si>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</si>
  <si>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</si>
  <si>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</si>
  <si>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</si>
  <si>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</si>
  <si>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</si>
  <si>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</si>
  <si>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</si>
  <si>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</si>
  <si>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</si>
  <si>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</si>
  <si>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</si>
  <si>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</si>
  <si>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</si>
  <si>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</si>
  <si>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</si>
  <si>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</si>
  <si>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</si>
  <si>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</si>
  <si>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</si>
  <si>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</si>
  <si>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</si>
  <si>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</si>
  <si>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</si>
  <si>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</si>
  <si>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</si>
  <si>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</si>
  <si>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</si>
  <si>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</si>
  <si>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</si>
  <si>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</si>
  <si>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</si>
  <si>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</si>
  <si>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</si>
  <si>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</si>
  <si>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</si>
  <si>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</si>
  <si>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</si>
  <si>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</si>
  <si>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</si>
  <si>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</si>
  <si>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</si>
  <si>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</si>
  <si>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</si>
  <si>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</si>
  <si>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</si>
  <si>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</si>
  <si>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</si>
  <si>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</si>
  <si>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</si>
  <si>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</si>
  <si>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</si>
  <si>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</si>
  <si>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</si>
  <si>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</si>
  <si>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</si>
  <si>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</si>
  <si>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</si>
  <si>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</si>
  <si>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</si>
  <si>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</si>
  <si>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</si>
  <si>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</si>
  <si>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</si>
  <si>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</si>
  <si>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</si>
  <si>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</si>
  <si>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</si>
  <si>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</si>
  <si>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</si>
  <si>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</si>
  <si>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</si>
  <si>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</si>
  <si>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</si>
  <si>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</si>
  <si>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</si>
  <si>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</si>
  <si>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</si>
  <si>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</si>
  <si>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</si>
  <si>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</si>
  <si>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</si>
  <si>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</si>
  <si>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</si>
  <si>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</si>
  <si>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</si>
  <si>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</si>
  <si>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Change in reserve for loans and Corporate debt securities</t>
  </si>
  <si>
    <t>Distribution of loans, Debt securities  and Off-balance-sheet items according to  Risk classification and Past due days</t>
  </si>
  <si>
    <t>Loans Distributed according to LTV ratio, Loan reserves, Value of collateral for loans and loans secured by guarantees according to Risk classification and past due days</t>
  </si>
  <si>
    <t>Loans and reserves on loans distributed according to Sectors of income source and risk classification</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</si>
  <si>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</si>
  <si>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</si>
  <si>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</si>
  <si>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</si>
  <si>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</si>
  <si>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</si>
  <si>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</si>
  <si>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</si>
  <si>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</si>
  <si>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</si>
  <si>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</si>
  <si>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</si>
  <si>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Special Reserve</t>
  </si>
  <si>
    <t>General Reserve</t>
  </si>
  <si>
    <t>Additional General Reserve</t>
  </si>
  <si>
    <t>Accumulated write-off, during the reporting period</t>
  </si>
  <si>
    <t>Book value</t>
  </si>
  <si>
    <t>Of which: Loans and other Assets - Non-Performing</t>
  </si>
  <si>
    <t>Of which: Loans and other Assets - other than Non-Performing</t>
  </si>
  <si>
    <t>(a+b-c-d-e)</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</si>
  <si>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</si>
  <si>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</si>
  <si>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</si>
  <si>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</si>
  <si>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</si>
  <si>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</si>
  <si>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</si>
  <si>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</si>
  <si>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</si>
  <si>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</si>
  <si>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</si>
  <si>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</si>
  <si>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</si>
  <si>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</si>
  <si>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</si>
  <si>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</si>
  <si>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</si>
  <si>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</si>
  <si>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</si>
  <si>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</si>
  <si>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</si>
  <si>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</si>
  <si>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</si>
  <si>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</si>
  <si>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</si>
  <si>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</si>
  <si>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Changes in reserve for loans and Corporate debt securities</t>
  </si>
  <si>
    <t>Change in reserves for loans during the reporting period</t>
  </si>
  <si>
    <t>Change in reserves for Corporate debt securities during the reporting period</t>
  </si>
  <si>
    <t>Opening balance</t>
  </si>
  <si>
    <t>An increase in the reserve for possible losses on assets</t>
  </si>
  <si>
    <t>Increase reserve of foreign currency assets as a result of currency exchange rate changes</t>
  </si>
  <si>
    <t>As a result of an increase in "additional general reserves"</t>
  </si>
  <si>
    <t>Decrease in reserve for possible losses on assets</t>
  </si>
  <si>
    <t>As a result of write-off of assets</t>
  </si>
  <si>
    <t>As a result of partial or total payment of standard assets</t>
  </si>
  <si>
    <t>Decrease reserve of foreign currency assets as a result of currency exchange rate changes</t>
  </si>
  <si>
    <t>As a result of an decrease in "additional general reserves"</t>
  </si>
  <si>
    <t>Closing balance</t>
  </si>
  <si>
    <t>Table 21</t>
  </si>
  <si>
    <t>Gross carrying value of Non-performing Loans</t>
  </si>
  <si>
    <t>Net accumulated recoveries related to decrease of Non-performing loans</t>
  </si>
  <si>
    <t>Inflows to non-performing portfolios</t>
  </si>
  <si>
    <t>Inflows to non-performing portfolios, as e result of currency exchange rate changes</t>
  </si>
  <si>
    <t>Outflows from non-performing portfolios</t>
  </si>
  <si>
    <t>Outflow to stadrat loan portfolio</t>
  </si>
  <si>
    <t>Outflow to watch loan portfolio</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</si>
  <si>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</si>
  <si>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</si>
  <si>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</si>
  <si>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</si>
  <si>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</si>
  <si>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</si>
  <si>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</si>
  <si>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Classified in standard category</t>
  </si>
  <si>
    <t>Classified in watch category</t>
  </si>
  <si>
    <t>Classified in Non-Performing category</t>
  </si>
  <si>
    <t>Past due ≤ 30 days</t>
  </si>
  <si>
    <t>Past due &gt; 30 days</t>
  </si>
  <si>
    <t xml:space="preserve"> Past due &gt; 30 days &lt; 60 days </t>
  </si>
  <si>
    <t xml:space="preserve">Past due ≥ 60 days &lt; 90 days </t>
  </si>
  <si>
    <t xml:space="preserve">Past due ≥ 90 days </t>
  </si>
  <si>
    <t>Past due &lt; 60 days</t>
  </si>
  <si>
    <t xml:space="preserve">Past due ≥ 90 days &lt; 180 days </t>
  </si>
  <si>
    <t>Past due ≥ 180 days &lt; 1 year</t>
  </si>
  <si>
    <t>Past due ≥ 1 year &lt;2 year</t>
  </si>
  <si>
    <t>Past due ≥ 2 year &lt;5 year</t>
  </si>
  <si>
    <t>Past due ≥ 5 year &lt;7 year</t>
  </si>
  <si>
    <t>Past due ≥ 7 year</t>
  </si>
  <si>
    <t>Of which: Classified in Loss category</t>
  </si>
  <si>
    <t>Loans</t>
  </si>
  <si>
    <t>Central banks</t>
  </si>
  <si>
    <t>General governments</t>
  </si>
  <si>
    <t>Credit institutions</t>
  </si>
  <si>
    <t>Other financial corporations</t>
  </si>
  <si>
    <t>Non-financial corporations</t>
  </si>
  <si>
    <t>Households</t>
  </si>
  <si>
    <t>Debt Securities</t>
  </si>
  <si>
    <t>Off-balance-sheet itmes</t>
  </si>
  <si>
    <t>Table 23</t>
  </si>
  <si>
    <t xml:space="preserve">Loans Distributed according to LTV ratio, Loan reserves, Value of collateral for loans and loans secured by guarantees according to Risk classification and past due days
  </t>
  </si>
  <si>
    <t xml:space="preserve"> Gross carrying value of Loans</t>
  </si>
  <si>
    <t>Loans Classified in standard category</t>
  </si>
  <si>
    <t>Loans Classified in watch category</t>
  </si>
  <si>
    <t>Loans Classified in Non-Performing category</t>
  </si>
  <si>
    <t>Secured Loans</t>
  </si>
  <si>
    <t>Loans Secured by Immovable property</t>
  </si>
  <si>
    <t>1.1.1.1</t>
  </si>
  <si>
    <t>LTV ≤70%</t>
  </si>
  <si>
    <t>1.1.1.2</t>
  </si>
  <si>
    <t>LTV &gt;70% ≤85%</t>
  </si>
  <si>
    <t>1.1.1.3</t>
  </si>
  <si>
    <t>LTV &gt;85% ≤100%</t>
  </si>
  <si>
    <t>1.1.1.4</t>
  </si>
  <si>
    <t>LTV &gt;100%</t>
  </si>
  <si>
    <t>Reserves on Secured Loans</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</si>
  <si>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</si>
  <si>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</si>
  <si>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</si>
  <si>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</si>
  <si>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</si>
  <si>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</si>
  <si>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</si>
  <si>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</si>
  <si>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</si>
  <si>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</si>
  <si>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</si>
  <si>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General and Special Reserves</t>
  </si>
  <si>
    <t>Additional General  Reserve</t>
  </si>
  <si>
    <t>Standard</t>
  </si>
  <si>
    <t>Watch</t>
  </si>
  <si>
    <t>Sub-Standard</t>
  </si>
  <si>
    <t>Doubtful</t>
  </si>
  <si>
    <t>Loss</t>
  </si>
  <si>
    <t>Table 25</t>
  </si>
  <si>
    <t xml:space="preserve">                               Gross carrying value/nominal value - distribution according to Collateral type
Loans, corporate debt securities and Off-balance-sheet items</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</si>
  <si>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</si>
  <si>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</si>
  <si>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</si>
  <si>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</si>
  <si>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</si>
  <si>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</si>
  <si>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</si>
  <si>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</si>
  <si>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</si>
  <si>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</si>
  <si>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</si>
  <si>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</si>
  <si>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</si>
  <si>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</si>
  <si>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As a result of partial or total payment of adversely classified assets</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</si>
  <si>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</si>
  <si>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</si>
  <si>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</si>
  <si>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</si>
  <si>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</si>
  <si>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</si>
  <si>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</si>
  <si>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</si>
  <si>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</si>
  <si>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</si>
  <si>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</si>
  <si>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</si>
  <si>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</si>
  <si>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 xml:space="preserve">                                                                                                                                      On Balance Assets                                                                                                                   
                                                                                                                                                                                                                                                                                                            Sector of repayment source / counterparty type</t>
  </si>
  <si>
    <t>Gross carrying value, book value, reserves and write-offs by risk classes</t>
  </si>
  <si>
    <t>Gross carrying value, book value, reserves and write-offs by Sectors of income source</t>
  </si>
  <si>
    <t>Outflows from non-performing portfolios, as a result of currency exchange rate changes</t>
  </si>
  <si>
    <t>6.2.1</t>
  </si>
  <si>
    <t>6.2.2</t>
  </si>
  <si>
    <t>Of which: General Reserves</t>
  </si>
  <si>
    <t>Of which: COVID-19 Related Reserves</t>
  </si>
  <si>
    <t>Of which tier 2 capital qualifying instruments</t>
  </si>
  <si>
    <t>Of which general reserves on other liabilities</t>
  </si>
  <si>
    <t>JSC TBC Bank</t>
  </si>
  <si>
    <t>Arne Berggren</t>
  </si>
  <si>
    <t>Vakhtang Butskhrikidze</t>
  </si>
  <si>
    <t>www.tbcbank.com.ge</t>
  </si>
  <si>
    <t>CEO</t>
  </si>
  <si>
    <t>Tornike Gogichaishvili</t>
  </si>
  <si>
    <t>Deputy CEO / Retail and SME Banking</t>
  </si>
  <si>
    <t>Nino Masurashvili</t>
  </si>
  <si>
    <t>Deputy CEO / CRO</t>
  </si>
  <si>
    <t>Giorgi Megrelishvili</t>
  </si>
  <si>
    <t>Deputy CEO / CFO</t>
  </si>
  <si>
    <t>Nikoloz Kurdiani</t>
  </si>
  <si>
    <t>George Tkhelidze</t>
  </si>
  <si>
    <t>Deputy CEO / Corporate and Investment Banking</t>
  </si>
  <si>
    <t>Tsira Kemularia</t>
  </si>
  <si>
    <t>Independent member</t>
  </si>
  <si>
    <t>Maria Luisa Cicognani</t>
  </si>
  <si>
    <t>Independent chair</t>
  </si>
  <si>
    <t>TBC Bank Group PLC</t>
  </si>
  <si>
    <t>European Bank for Reconstruction and Development</t>
  </si>
  <si>
    <t>Dunross &amp; Co.</t>
  </si>
  <si>
    <t/>
  </si>
  <si>
    <t xml:space="preserve">Efthymios Kyriakopoulos </t>
  </si>
  <si>
    <t>Eran Klein</t>
  </si>
  <si>
    <t>Per Anders Jorgen Fasth</t>
  </si>
  <si>
    <t>Table 26</t>
  </si>
  <si>
    <t>Retail Products</t>
  </si>
  <si>
    <t>Gross carrying value of Loans</t>
  </si>
  <si>
    <t>Reserves</t>
  </si>
  <si>
    <t>Number of Loans</t>
  </si>
  <si>
    <t>Weighted average nominal interest rate on quarterly disbursed loans</t>
  </si>
  <si>
    <t>Weighted average effective interest rate on quarterly disbursed loans</t>
  </si>
  <si>
    <t>Weighted average nominal interest rate (on Gross carrying value of Loans)</t>
  </si>
  <si>
    <t>Weighted average maturity of loans according to the remaining maturity (months)</t>
  </si>
  <si>
    <t>Auto loans</t>
  </si>
  <si>
    <t>Consumer Loans</t>
  </si>
  <si>
    <t>Pay Day Loans</t>
  </si>
  <si>
    <t>Momental Installments</t>
  </si>
  <si>
    <t>Overdrafts</t>
  </si>
  <si>
    <t>Credit Cards</t>
  </si>
  <si>
    <t>Mortgages</t>
  </si>
  <si>
    <t>Mortgages - Purchase of completed real estate</t>
  </si>
  <si>
    <t>Mortgages - Construction, the purchase of real estate under construction</t>
  </si>
  <si>
    <t>Mortgages - For Real Estate Renovation</t>
  </si>
  <si>
    <t>Retail Pawnshop loans</t>
  </si>
  <si>
    <t>Student loans</t>
  </si>
  <si>
    <t>Total Retail Products</t>
  </si>
  <si>
    <t>Between them: Loans issued on the basis of income from a pension or other state social disbursement</t>
  </si>
  <si>
    <t>General and Qualitative information on Retail Products</t>
  </si>
  <si>
    <t>4Q-2021</t>
  </si>
  <si>
    <t>3Q-2021</t>
  </si>
  <si>
    <t>Venera Suknidze</t>
  </si>
  <si>
    <t>Rajeev Lochan Sawhey</t>
  </si>
  <si>
    <t>1Q-2022</t>
  </si>
  <si>
    <t>Allan Gray Investment Management</t>
  </si>
  <si>
    <t>2Q-2022</t>
  </si>
  <si>
    <t>Deputy CEO / Brand Experience, Marketing and Payments</t>
  </si>
  <si>
    <t>Mamuka Khazaradze</t>
  </si>
  <si>
    <t>Badri Japaridze</t>
  </si>
  <si>
    <t xml:space="preserve"> </t>
  </si>
  <si>
    <t>3Q-2022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</si>
</sst>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_ ;[Red]\-#,##0.00\ "/>
  </numFmts>
  <fonts count="128">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i/>
      <sz val="10"/>
      <color theme="1"/>
      <name val="Arial"/>
      <family val="2"/>
    </font>
    <font>
      <sz val="8"/>
      <color theme="1"/>
      <name val="Arial"/>
      <family val="2"/>
    </font>
    <font>
      <b/>
      <sz val="11"/>
      <color theme="1"/>
      <name val="Arial"/>
      <family val="2"/>
    </font>
    <font>
      <b/>
      <sz val="1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b/>
      <sz val="9"/>
      <color theme="1"/>
      <name val="Calibri"/>
      <family val="1"/>
      <scheme val="minor"/>
    </font>
    <font>
      <sz val="9"/>
      <color theme="1"/>
      <name val="Calibri"/>
      <family val="2"/>
      <scheme val="minor"/>
    </font>
    <font>
      <sz val="9"/>
      <color rgb="FF000000"/>
      <name val="Sylfaen"/>
      <family val="1"/>
    </font>
    <font>
      <b/>
      <sz val="9"/>
      <color rgb="FF000000"/>
      <name val="Sylfaen"/>
      <family val="1"/>
    </font>
    <font>
      <b/>
      <sz val="9"/>
      <color theme="1"/>
      <name val="Calibri"/>
      <family val="2"/>
      <scheme val="minor"/>
    </font>
    <font>
      <b/>
      <sz val="10"/>
      <name val="Sylfaen"/>
      <family val="1"/>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s>
  <borders count="132">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20966">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9"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4"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3" applyNumberFormat="0" applyAlignment="0" applyProtection="0">
      <alignment horizontal="left" vertical="center"/>
    </xf>
    <xf numFmtId="0" fontId="37" fillId="0" borderId="33" applyNumberFormat="0" applyAlignment="0" applyProtection="0">
      <alignment horizontal="left" vertical="center"/>
    </xf>
    <xf numFmtId="168" fontId="37" fillId="0" borderId="33"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6" applyNumberFormat="0" applyFill="0" applyAlignment="0" applyProtection="0"/>
    <xf numFmtId="169" fontId="38" fillId="0" borderId="46" applyNumberFormat="0" applyFill="0" applyAlignment="0" applyProtection="0"/>
    <xf numFmtId="0"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0" fontId="38" fillId="0" borderId="46" applyNumberFormat="0" applyFill="0" applyAlignment="0" applyProtection="0"/>
    <xf numFmtId="0" fontId="39" fillId="0" borderId="47" applyNumberFormat="0" applyFill="0" applyAlignment="0" applyProtection="0"/>
    <xf numFmtId="169" fontId="39" fillId="0" borderId="47" applyNumberFormat="0" applyFill="0" applyAlignment="0" applyProtection="0"/>
    <xf numFmtId="0"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169"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9"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0" fontId="49" fillId="43" borderId="43"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9"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0" fontId="52" fillId="0" borderId="49"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0" fontId="52"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50"/>
    <xf numFmtId="169" fontId="9" fillId="0" borderId="50"/>
    <xf numFmtId="168" fontId="9"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9"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9"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9"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8" fillId="0" borderId="54"/>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cellStyleXfs>
  <cellXfs count="821">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21" xfId="0" applyFont="1" applyBorder="1" applyAlignment="1">
      <alignment horizontal="right" vertical="center" wrapText="1"/>
    </xf>
    <xf numFmtId="0" fontId="2" fillId="0" borderId="19" xfId="0" applyFont="1" applyBorder="1" applyAlignment="1">
      <alignment vertical="center" wrapText="1"/>
    </xf>
    <xf numFmtId="0" fontId="2" fillId="0" borderId="21" xfId="0" applyFont="1" applyFill="1" applyBorder="1" applyAlignment="1">
      <alignment horizontal="center" vertical="center" wrapText="1"/>
    </xf>
    <xf numFmtId="0" fontId="2" fillId="0" borderId="3" xfId="0" applyFont="1" applyBorder="1" applyAlignment="1">
      <alignment vertical="center" wrapText="1"/>
    </xf>
    <xf numFmtId="0" fontId="85" fillId="0" borderId="0" xfId="0" applyFont="1" applyFill="1"/>
    <xf numFmtId="0" fontId="2" fillId="0" borderId="0" xfId="0" applyFont="1" applyAlignment="1">
      <alignment horizontal="right"/>
    </xf>
    <xf numFmtId="0" fontId="2" fillId="0" borderId="0" xfId="0" applyFont="1" applyFill="1" applyBorder="1" applyProtection="1"/>
    <xf numFmtId="0" fontId="45" fillId="0" borderId="0" xfId="0" applyFont="1" applyFill="1" applyBorder="1" applyAlignment="1" applyProtection="1">
      <alignment horizontal="center" vertical="center"/>
    </xf>
    <xf numFmtId="10" fontId="2" fillId="0" borderId="0" xfId="6" applyNumberFormat="1" applyFont="1" applyFill="1" applyBorder="1" applyProtection="1">
      <protection locked="0"/>
    </xf>
    <xf numFmtId="0" fontId="2" fillId="0" borderId="0" xfId="0" applyFont="1" applyFill="1" applyBorder="1" applyProtection="1">
      <protection locked="0"/>
    </xf>
    <xf numFmtId="0" fontId="46" fillId="0" borderId="0" xfId="0" applyFont="1" applyFill="1" applyBorder="1" applyProtection="1">
      <protection locked="0"/>
    </xf>
    <xf numFmtId="0" fontId="45" fillId="0" borderId="18" xfId="0" applyFont="1" applyFill="1" applyBorder="1" applyAlignment="1" applyProtection="1">
      <alignment horizontal="center" vertical="center"/>
    </xf>
    <xf numFmtId="0" fontId="2" fillId="0" borderId="19" xfId="0" applyFont="1" applyFill="1" applyBorder="1" applyProtection="1"/>
    <xf numFmtId="0" fontId="2" fillId="0" borderId="21" xfId="0" applyFont="1" applyFill="1" applyBorder="1" applyAlignment="1" applyProtection="1">
      <alignment horizontal="left" indent="1"/>
    </xf>
    <xf numFmtId="0" fontId="2" fillId="0" borderId="24" xfId="0" applyFont="1" applyFill="1" applyBorder="1" applyAlignment="1" applyProtection="1">
      <alignment horizontal="left" indent="1"/>
    </xf>
    <xf numFmtId="0" fontId="45" fillId="0" borderId="75" xfId="0" applyFont="1" applyFill="1" applyBorder="1" applyAlignment="1" applyProtection="1"/>
    <xf numFmtId="193" fontId="2" fillId="36" borderId="25" xfId="7" applyNumberFormat="1" applyFont="1" applyFill="1" applyBorder="1" applyAlignment="1" applyProtection="1">
      <alignment horizontal="right"/>
    </xf>
    <xf numFmtId="193" fontId="2" fillId="36" borderId="26" xfId="0" applyNumberFormat="1" applyFont="1" applyFill="1" applyBorder="1" applyAlignment="1" applyProtection="1">
      <alignment horizontal="right"/>
    </xf>
    <xf numFmtId="0" fontId="88" fillId="0" borderId="0" xfId="0" applyFont="1" applyAlignment="1">
      <alignment vertical="center"/>
    </xf>
    <xf numFmtId="0" fontId="89" fillId="0" borderId="0" xfId="0" applyFont="1"/>
    <xf numFmtId="0" fontId="2" fillId="0" borderId="0" xfId="0" applyFont="1" applyFill="1" applyBorder="1"/>
    <xf numFmtId="0" fontId="46" fillId="0" borderId="0" xfId="0" applyFont="1" applyFill="1" applyBorder="1" applyAlignment="1" applyProtection="1">
      <alignment horizontal="right"/>
      <protection locked="0"/>
    </xf>
    <xf numFmtId="0" fontId="2" fillId="0" borderId="18" xfId="0" applyFont="1" applyFill="1" applyBorder="1" applyAlignment="1">
      <alignment horizontal="left" vertical="center" indent="1"/>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indent="1"/>
    </xf>
    <xf numFmtId="0" fontId="2" fillId="0" borderId="3" xfId="0" applyFont="1" applyFill="1" applyBorder="1" applyAlignment="1">
      <alignment horizontal="center" vertical="center" wrapText="1"/>
    </xf>
    <xf numFmtId="0" fontId="2" fillId="0" borderId="21" xfId="0" applyFont="1" applyFill="1" applyBorder="1" applyAlignment="1">
      <alignment horizontal="left" indent="1"/>
    </xf>
    <xf numFmtId="0" fontId="2" fillId="0" borderId="24" xfId="0" applyFont="1" applyFill="1" applyBorder="1" applyAlignment="1">
      <alignment horizontal="left" vertical="center" indent="1"/>
    </xf>
    <xf numFmtId="0" fontId="45" fillId="0" borderId="25" xfId="0" applyFont="1" applyFill="1" applyBorder="1" applyAlignment="1"/>
    <xf numFmtId="38" fontId="2" fillId="36" borderId="25" xfId="0" applyNumberFormat="1" applyFont="1" applyFill="1" applyBorder="1" applyAlignment="1">
      <alignment horizontal="right"/>
    </xf>
    <xf numFmtId="0" fontId="89" fillId="0" borderId="0" xfId="0" applyFont="1" applyBorder="1"/>
    <xf numFmtId="0" fontId="46" fillId="0" borderId="0" xfId="0" applyFont="1" applyFill="1" applyAlignment="1">
      <alignment horizontal="center"/>
    </xf>
    <xf numFmtId="0" fontId="84" fillId="0" borderId="21" xfId="0" applyFont="1" applyBorder="1" applyAlignment="1">
      <alignment horizontal="center" vertical="center" wrapText="1"/>
    </xf>
    <xf numFmtId="0" fontId="84" fillId="0" borderId="3" xfId="0" applyFont="1" applyFill="1" applyBorder="1" applyAlignment="1">
      <alignment vertical="center" wrapText="1"/>
    </xf>
    <xf numFmtId="0" fontId="84" fillId="0" borderId="24" xfId="0" applyFont="1" applyBorder="1" applyAlignment="1">
      <alignment horizontal="center" vertical="center" wrapText="1"/>
    </xf>
    <xf numFmtId="0" fontId="86" fillId="0" borderId="25"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8" xfId="0" applyFont="1" applyBorder="1"/>
    <xf numFmtId="0" fontId="2" fillId="0" borderId="21" xfId="0" applyFont="1" applyBorder="1" applyAlignment="1">
      <alignment vertical="center"/>
    </xf>
    <xf numFmtId="0" fontId="2" fillId="0" borderId="8" xfId="0" applyFont="1" applyBorder="1" applyAlignment="1">
      <alignment wrapText="1"/>
    </xf>
    <xf numFmtId="0" fontId="84" fillId="0" borderId="23" xfId="0" applyFont="1" applyBorder="1" applyAlignment="1"/>
    <xf numFmtId="0" fontId="85" fillId="0" borderId="0" xfId="0" applyFont="1" applyAlignment="1">
      <alignment wrapText="1"/>
    </xf>
    <xf numFmtId="0" fontId="2" fillId="0" borderId="23" xfId="0" applyFont="1" applyBorder="1" applyAlignment="1"/>
    <xf numFmtId="0" fontId="2" fillId="0" borderId="23" xfId="0" applyFont="1" applyBorder="1" applyAlignment="1">
      <alignment wrapText="1"/>
    </xf>
    <xf numFmtId="0" fontId="2" fillId="0" borderId="24" xfId="0" applyFont="1" applyBorder="1"/>
    <xf numFmtId="0" fontId="2" fillId="0" borderId="27" xfId="0" applyFont="1" applyBorder="1" applyAlignment="1">
      <alignment wrapText="1"/>
    </xf>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9" xfId="11" applyFont="1" applyFill="1" applyBorder="1" applyAlignment="1" applyProtection="1">
      <alignment horizontal="center" vertical="center"/>
    </xf>
    <xf numFmtId="0" fontId="45" fillId="0" borderId="20"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21" xfId="0" applyFont="1" applyBorder="1" applyAlignment="1">
      <alignment horizontal="center"/>
    </xf>
    <xf numFmtId="0" fontId="84" fillId="0" borderId="0" xfId="0" applyFont="1" applyAlignment="1">
      <alignment vertical="center"/>
    </xf>
    <xf numFmtId="0" fontId="84" fillId="0" borderId="21" xfId="0" applyFont="1" applyBorder="1" applyAlignment="1">
      <alignment horizontal="center" vertical="center"/>
    </xf>
    <xf numFmtId="0" fontId="85" fillId="0" borderId="0" xfId="0" applyFont="1" applyAlignment="1"/>
    <xf numFmtId="0" fontId="84" fillId="0" borderId="13"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8"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20" xfId="2" applyNumberFormat="1" applyFont="1" applyFill="1" applyBorder="1" applyAlignment="1" applyProtection="1">
      <alignment horizontal="center" vertical="center"/>
      <protection locked="0"/>
    </xf>
    <xf numFmtId="0" fontId="2" fillId="0" borderId="21"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21"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2" fillId="0" borderId="24" xfId="9" applyFont="1" applyFill="1" applyBorder="1" applyAlignment="1" applyProtection="1">
      <alignment horizontal="center" vertical="center" wrapText="1"/>
      <protection locked="0"/>
    </xf>
    <xf numFmtId="0" fontId="45" fillId="36" borderId="25" xfId="13" applyFont="1" applyFill="1" applyBorder="1" applyAlignment="1" applyProtection="1">
      <alignment vertical="center" wrapText="1"/>
      <protection locked="0"/>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66" xfId="0" applyFont="1" applyFill="1" applyBorder="1" applyAlignment="1">
      <alignment horizontal="center" vertical="center" wrapText="1"/>
    </xf>
    <xf numFmtId="0" fontId="84" fillId="0" borderId="6" xfId="0" applyFont="1" applyFill="1" applyBorder="1" applyAlignment="1">
      <alignment horizontal="center" vertical="center" wrapText="1"/>
    </xf>
    <xf numFmtId="0" fontId="84" fillId="0" borderId="35" xfId="0" applyFont="1" applyBorder="1" applyAlignment="1">
      <alignment wrapText="1"/>
    </xf>
    <xf numFmtId="193" fontId="84" fillId="0" borderId="34" xfId="0" applyNumberFormat="1" applyFont="1" applyBorder="1" applyAlignment="1">
      <alignment vertical="center"/>
    </xf>
    <xf numFmtId="167" fontId="84" fillId="0" borderId="67" xfId="0" applyNumberFormat="1" applyFont="1" applyBorder="1" applyAlignment="1">
      <alignment horizontal="center"/>
    </xf>
    <xf numFmtId="167" fontId="85" fillId="0" borderId="0" xfId="0" applyNumberFormat="1" applyFont="1" applyBorder="1" applyAlignment="1">
      <alignment horizontal="center"/>
    </xf>
    <xf numFmtId="0" fontId="84" fillId="0" borderId="11" xfId="0" applyFont="1" applyBorder="1" applyAlignment="1">
      <alignment wrapText="1"/>
    </xf>
    <xf numFmtId="193" fontId="84" fillId="0" borderId="13" xfId="0" applyNumberFormat="1" applyFont="1" applyBorder="1" applyAlignment="1">
      <alignment vertical="center"/>
    </xf>
    <xf numFmtId="167" fontId="84" fillId="0" borderId="65" xfId="0" applyNumberFormat="1" applyFont="1" applyBorder="1" applyAlignment="1">
      <alignment horizontal="center"/>
    </xf>
    <xf numFmtId="193" fontId="88" fillId="0" borderId="13" xfId="0" applyNumberFormat="1" applyFont="1" applyBorder="1" applyAlignment="1">
      <alignment vertical="center"/>
    </xf>
    <xf numFmtId="167" fontId="88" fillId="0" borderId="65" xfId="0" applyNumberFormat="1" applyFont="1" applyBorder="1" applyAlignment="1">
      <alignment horizontal="center"/>
    </xf>
    <xf numFmtId="193" fontId="84" fillId="36" borderId="13" xfId="0" applyNumberFormat="1" applyFont="1" applyFill="1" applyBorder="1" applyAlignment="1">
      <alignment vertical="center"/>
    </xf>
    <xf numFmtId="0" fontId="88" fillId="0" borderId="11" xfId="0" applyFont="1" applyBorder="1" applyAlignment="1">
      <alignment horizontal="right" wrapText="1"/>
    </xf>
    <xf numFmtId="167" fontId="46" fillId="76" borderId="65" xfId="0" applyNumberFormat="1" applyFont="1" applyFill="1" applyBorder="1" applyAlignment="1">
      <alignment horizontal="center"/>
    </xf>
    <xf numFmtId="0" fontId="84" fillId="0" borderId="12" xfId="0" applyFont="1" applyBorder="1" applyAlignment="1">
      <alignment wrapText="1"/>
    </xf>
    <xf numFmtId="193" fontId="84" fillId="0" borderId="14" xfId="0" applyNumberFormat="1" applyFont="1" applyBorder="1" applyAlignment="1">
      <alignment vertical="center"/>
    </xf>
    <xf numFmtId="167" fontId="84" fillId="0" borderId="68" xfId="0" applyNumberFormat="1" applyFont="1" applyBorder="1" applyAlignment="1">
      <alignment horizontal="center"/>
    </xf>
    <xf numFmtId="0" fontId="86" fillId="36" borderId="15" xfId="0" applyFont="1" applyFill="1" applyBorder="1" applyAlignment="1">
      <alignment wrapText="1"/>
    </xf>
    <xf numFmtId="193" fontId="86" fillId="36" borderId="16" xfId="0" applyNumberFormat="1" applyFont="1" applyFill="1" applyBorder="1" applyAlignment="1">
      <alignment vertical="center"/>
    </xf>
    <xf numFmtId="167" fontId="86" fillId="36" borderId="60" xfId="0" applyNumberFormat="1" applyFont="1" applyFill="1" applyBorder="1" applyAlignment="1">
      <alignment horizontal="center"/>
    </xf>
    <xf numFmtId="167" fontId="90" fillId="0" borderId="0" xfId="0" applyNumberFormat="1" applyFont="1" applyFill="1" applyBorder="1" applyAlignment="1">
      <alignment horizontal="center"/>
    </xf>
    <xf numFmtId="193" fontId="84" fillId="0" borderId="17" xfId="0" applyNumberFormat="1" applyFont="1" applyBorder="1" applyAlignment="1">
      <alignment vertical="center"/>
    </xf>
    <xf numFmtId="167" fontId="84" fillId="0" borderId="64" xfId="0" applyNumberFormat="1" applyFont="1" applyBorder="1" applyAlignment="1">
      <alignment horizontal="center"/>
    </xf>
    <xf numFmtId="0" fontId="88" fillId="0" borderId="12" xfId="0" applyFont="1" applyBorder="1" applyAlignment="1">
      <alignment horizontal="right" wrapText="1"/>
    </xf>
    <xf numFmtId="193" fontId="88" fillId="0" borderId="14" xfId="0" applyNumberFormat="1" applyFont="1" applyBorder="1" applyAlignment="1">
      <alignment vertical="center"/>
    </xf>
    <xf numFmtId="167" fontId="84" fillId="0" borderId="69" xfId="0" applyNumberFormat="1" applyFont="1" applyBorder="1" applyAlignment="1">
      <alignment horizontal="center"/>
    </xf>
    <xf numFmtId="0" fontId="84" fillId="0" borderId="24" xfId="0" applyFont="1" applyBorder="1" applyAlignment="1">
      <alignment horizontal="center"/>
    </xf>
    <xf numFmtId="0" fontId="86" fillId="36" borderId="61" xfId="0" applyFont="1" applyFill="1" applyBorder="1" applyAlignment="1">
      <alignment wrapText="1"/>
    </xf>
    <xf numFmtId="193" fontId="86" fillId="36" borderId="62" xfId="0" applyNumberFormat="1" applyFont="1" applyFill="1" applyBorder="1" applyAlignment="1">
      <alignment vertical="center"/>
    </xf>
    <xf numFmtId="167" fontId="86" fillId="36" borderId="63" xfId="0" applyNumberFormat="1" applyFont="1" applyFill="1" applyBorder="1" applyAlignment="1">
      <alignment horizontal="center"/>
    </xf>
    <xf numFmtId="0" fontId="84" fillId="0" borderId="21" xfId="0" applyFont="1" applyBorder="1" applyAlignment="1">
      <alignment vertical="center"/>
    </xf>
    <xf numFmtId="193" fontId="84" fillId="0" borderId="3" xfId="0" applyNumberFormat="1" applyFont="1" applyBorder="1" applyAlignment="1"/>
    <xf numFmtId="0" fontId="89" fillId="0" borderId="0" xfId="0" applyFont="1" applyAlignment="1"/>
    <xf numFmtId="0" fontId="2" fillId="3" borderId="24" xfId="9" applyFont="1" applyFill="1" applyBorder="1" applyAlignment="1" applyProtection="1">
      <alignment horizontal="left" vertical="center"/>
      <protection locked="0"/>
    </xf>
    <xf numFmtId="0" fontId="45" fillId="3" borderId="25" xfId="16" applyFont="1" applyFill="1" applyBorder="1" applyAlignment="1" applyProtection="1">
      <protection locked="0"/>
    </xf>
    <xf numFmtId="193" fontId="84" fillId="36" borderId="25" xfId="0" applyNumberFormat="1" applyFont="1" applyFill="1" applyBorder="1"/>
    <xf numFmtId="0" fontId="86" fillId="0" borderId="0" xfId="0" applyFont="1" applyAlignment="1">
      <alignment horizontal="center"/>
    </xf>
    <xf numFmtId="0" fontId="84" fillId="0" borderId="18" xfId="0" applyFont="1" applyBorder="1"/>
    <xf numFmtId="0" fontId="84" fillId="0" borderId="20" xfId="0" applyFont="1" applyBorder="1"/>
    <xf numFmtId="0" fontId="84" fillId="0" borderId="22" xfId="0" applyFont="1" applyBorder="1" applyAlignment="1">
      <alignment horizontal="center" vertical="center"/>
    </xf>
    <xf numFmtId="164" fontId="2" fillId="3" borderId="21"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22" xfId="1" applyNumberFormat="1" applyFont="1" applyFill="1" applyBorder="1" applyAlignment="1" applyProtection="1">
      <alignment horizontal="center" vertical="center" wrapText="1"/>
      <protection locked="0"/>
    </xf>
    <xf numFmtId="0" fontId="2" fillId="3" borderId="21" xfId="5" applyFont="1" applyFill="1" applyBorder="1" applyAlignment="1" applyProtection="1">
      <alignment horizontal="right" vertical="center"/>
      <protection locked="0"/>
    </xf>
    <xf numFmtId="193" fontId="84" fillId="0" borderId="21" xfId="0" applyNumberFormat="1" applyFont="1" applyBorder="1" applyAlignment="1"/>
    <xf numFmtId="193" fontId="84" fillId="0" borderId="22" xfId="0" applyNumberFormat="1" applyFont="1" applyBorder="1" applyAlignment="1"/>
    <xf numFmtId="193" fontId="84" fillId="36" borderId="56" xfId="0" applyNumberFormat="1" applyFont="1" applyFill="1" applyBorder="1" applyAlignment="1"/>
    <xf numFmtId="0" fontId="45" fillId="3" borderId="26" xfId="16" applyFont="1" applyFill="1" applyBorder="1" applyAlignment="1" applyProtection="1">
      <protection locked="0"/>
    </xf>
    <xf numFmtId="193" fontId="84" fillId="36" borderId="24" xfId="0" applyNumberFormat="1" applyFont="1" applyFill="1" applyBorder="1"/>
    <xf numFmtId="193" fontId="84" fillId="36" borderId="26" xfId="0" applyNumberFormat="1" applyFont="1" applyFill="1" applyBorder="1"/>
    <xf numFmtId="193" fontId="84" fillId="36" borderId="57" xfId="0" applyNumberFormat="1" applyFont="1" applyFill="1" applyBorder="1"/>
    <xf numFmtId="0" fontId="84" fillId="0" borderId="0" xfId="0" applyFont="1" applyBorder="1" applyAlignment="1">
      <alignment vertical="center"/>
    </xf>
    <xf numFmtId="0" fontId="84" fillId="0" borderId="19" xfId="0" applyFont="1" applyBorder="1"/>
    <xf numFmtId="0" fontId="89" fillId="0" borderId="0" xfId="0" applyFont="1" applyAlignment="1">
      <alignment wrapText="1"/>
    </xf>
    <xf numFmtId="0" fontId="84" fillId="0" borderId="21" xfId="0" applyFont="1" applyBorder="1"/>
    <xf numFmtId="0" fontId="84" fillId="0" borderId="3" xfId="0" applyFont="1" applyBorder="1"/>
    <xf numFmtId="0" fontId="84" fillId="0" borderId="70" xfId="0" applyFont="1" applyBorder="1" applyAlignment="1">
      <alignment wrapText="1"/>
    </xf>
    <xf numFmtId="0" fontId="84" fillId="0" borderId="24" xfId="0" applyFont="1" applyBorder="1"/>
    <xf numFmtId="0" fontId="86" fillId="0" borderId="25" xfId="0" applyFont="1" applyBorder="1"/>
    <xf numFmtId="0" fontId="84" fillId="0" borderId="58" xfId="0" applyFont="1" applyBorder="1" applyAlignment="1">
      <alignment horizontal="center"/>
    </xf>
    <xf numFmtId="0" fontId="84" fillId="0" borderId="59" xfId="0" applyFont="1" applyBorder="1" applyAlignment="1">
      <alignment horizontal="center"/>
    </xf>
    <xf numFmtId="0" fontId="84" fillId="0" borderId="19" xfId="0" applyFont="1" applyBorder="1" applyAlignment="1">
      <alignment horizontal="center"/>
    </xf>
    <xf numFmtId="0" fontId="84" fillId="0" borderId="20" xfId="0" applyFont="1" applyBorder="1" applyAlignment="1">
      <alignment horizontal="center"/>
    </xf>
    <xf numFmtId="0" fontId="89" fillId="0" borderId="0" xfId="0" applyFont="1" applyAlignment="1">
      <alignment horizontal="center"/>
    </xf>
    <xf numFmtId="0" fontId="2" fillId="3" borderId="21"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1" fillId="3" borderId="3" xfId="11" applyFont="1" applyFill="1" applyBorder="1" applyAlignment="1">
      <alignment wrapText="1"/>
    </xf>
    <xf numFmtId="0" fontId="92" fillId="3" borderId="3" xfId="11" applyFont="1" applyFill="1" applyBorder="1" applyAlignment="1">
      <alignment horizontal="left" vertical="center" wrapText="1"/>
    </xf>
    <xf numFmtId="0" fontId="92" fillId="0" borderId="3" xfId="11" applyFont="1" applyFill="1" applyBorder="1" applyAlignment="1">
      <alignment horizontal="left" vertical="center" wrapText="1"/>
    </xf>
    <xf numFmtId="0" fontId="91" fillId="0" borderId="3" xfId="11" applyFont="1" applyFill="1" applyBorder="1" applyAlignment="1">
      <alignment wrapText="1"/>
    </xf>
    <xf numFmtId="0" fontId="92" fillId="3" borderId="3" xfId="9" applyFont="1" applyFill="1" applyBorder="1" applyAlignment="1" applyProtection="1">
      <alignment horizontal="left" vertical="center"/>
      <protection locked="0"/>
    </xf>
    <xf numFmtId="0" fontId="91" fillId="3" borderId="3" xfId="20961" applyFont="1" applyFill="1" applyBorder="1" applyAlignment="1" applyProtection="1"/>
    <xf numFmtId="193" fontId="84" fillId="0" borderId="0" xfId="0" applyNumberFormat="1" applyFont="1"/>
    <xf numFmtId="0" fontId="2" fillId="0" borderId="0" xfId="0" applyFont="1" applyFill="1" applyBorder="1" applyAlignment="1">
      <alignment horizontal="center"/>
    </xf>
    <xf numFmtId="0" fontId="2" fillId="0" borderId="0" xfId="0" applyFont="1" applyFill="1" applyAlignment="1">
      <alignment horizontal="center"/>
    </xf>
    <xf numFmtId="0" fontId="46" fillId="0" borderId="0" xfId="0" applyFont="1" applyFill="1" applyAlignment="1">
      <alignment horizontal="right"/>
    </xf>
    <xf numFmtId="0" fontId="84" fillId="0" borderId="21" xfId="0" applyFont="1" applyFill="1" applyBorder="1" applyAlignment="1">
      <alignment horizontal="center" vertical="center"/>
    </xf>
    <xf numFmtId="0" fontId="84" fillId="0" borderId="24" xfId="0" applyFont="1" applyFill="1" applyBorder="1" applyAlignment="1">
      <alignment horizontal="center" vertical="center"/>
    </xf>
    <xf numFmtId="0" fontId="45" fillId="0" borderId="28" xfId="0" applyNumberFormat="1" applyFont="1" applyFill="1" applyBorder="1" applyAlignment="1">
      <alignment vertical="center" wrapText="1"/>
    </xf>
    <xf numFmtId="193" fontId="2" fillId="0" borderId="25" xfId="0" applyNumberFormat="1" applyFont="1" applyFill="1" applyBorder="1" applyAlignment="1" applyProtection="1">
      <alignment horizontal="right"/>
    </xf>
    <xf numFmtId="193" fontId="2" fillId="36" borderId="25" xfId="0" applyNumberFormat="1" applyFont="1" applyFill="1" applyBorder="1" applyAlignment="1" applyProtection="1">
      <alignment horizontal="right"/>
    </xf>
    <xf numFmtId="0" fontId="91"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3"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5" xfId="0" applyFont="1" applyBorder="1" applyAlignment="1">
      <alignment vertical="center" wrapText="1"/>
    </xf>
    <xf numFmtId="0" fontId="45" fillId="0" borderId="0" xfId="0" applyFont="1" applyAlignment="1">
      <alignment horizontal="center"/>
    </xf>
    <xf numFmtId="0" fontId="84" fillId="0" borderId="0" xfId="0" applyFont="1" applyAlignment="1">
      <alignment horizontal="left" indent="1"/>
    </xf>
    <xf numFmtId="0" fontId="2" fillId="0" borderId="18" xfId="11" applyFont="1" applyFill="1" applyBorder="1" applyAlignment="1" applyProtection="1">
      <alignment vertical="center"/>
    </xf>
    <xf numFmtId="0" fontId="2" fillId="0" borderId="19" xfId="11" applyFont="1" applyFill="1" applyBorder="1" applyAlignment="1" applyProtection="1">
      <alignment vertical="center"/>
    </xf>
    <xf numFmtId="193" fontId="86" fillId="36" borderId="25" xfId="0" applyNumberFormat="1" applyFont="1" applyFill="1" applyBorder="1" applyAlignment="1">
      <alignment horizontal="center"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5" xfId="0" applyFont="1" applyFill="1" applyBorder="1" applyAlignment="1">
      <alignment wrapText="1"/>
    </xf>
    <xf numFmtId="0" fontId="84" fillId="0" borderId="18" xfId="0" applyFont="1" applyBorder="1" applyAlignment="1">
      <alignment horizontal="center" vertical="center"/>
    </xf>
    <xf numFmtId="193" fontId="84" fillId="36" borderId="20" xfId="0" applyNumberFormat="1" applyFont="1" applyFill="1" applyBorder="1" applyAlignment="1">
      <alignment horizontal="center" vertical="center"/>
    </xf>
    <xf numFmtId="0" fontId="84" fillId="0" borderId="0" xfId="0" applyFont="1" applyAlignment="1"/>
    <xf numFmtId="193" fontId="84" fillId="0" borderId="22" xfId="0" applyNumberFormat="1" applyFont="1" applyBorder="1" applyAlignment="1">
      <alignment wrapText="1"/>
    </xf>
    <xf numFmtId="193" fontId="84" fillId="36" borderId="22" xfId="0" applyNumberFormat="1" applyFont="1" applyFill="1" applyBorder="1" applyAlignment="1">
      <alignment horizontal="center" vertical="center" wrapText="1"/>
    </xf>
    <xf numFmtId="193" fontId="84" fillId="36" borderId="26" xfId="0" applyNumberFormat="1" applyFont="1" applyFill="1" applyBorder="1" applyAlignment="1">
      <alignment horizontal="center" vertical="center" wrapText="1"/>
    </xf>
    <xf numFmtId="0" fontId="45" fillId="0" borderId="0" xfId="11" applyFont="1" applyFill="1" applyBorder="1" applyAlignment="1" applyProtection="1">
      <alignment horizontal="center"/>
    </xf>
    <xf numFmtId="0" fontId="84" fillId="0" borderId="11" xfId="0" applyFont="1" applyBorder="1" applyAlignment="1">
      <alignment horizontal="left" wrapText="1" indent="1"/>
    </xf>
    <xf numFmtId="0" fontId="88" fillId="0" borderId="11" xfId="0" applyFont="1" applyBorder="1" applyAlignment="1">
      <alignment horizontal="left" wrapText="1" indent="1"/>
    </xf>
    <xf numFmtId="0" fontId="88" fillId="0" borderId="11" xfId="0" applyFont="1" applyFill="1" applyBorder="1" applyAlignment="1">
      <alignment horizontal="right" wrapText="1"/>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8" xfId="0" applyFont="1" applyBorder="1" applyAlignment="1">
      <alignment horizontal="center" vertical="center" wrapText="1"/>
    </xf>
    <xf numFmtId="0" fontId="84" fillId="0" borderId="19" xfId="0" applyFont="1" applyFill="1" applyBorder="1" applyAlignment="1">
      <alignment horizontal="left" vertical="center" wrapText="1" indent="2"/>
    </xf>
    <xf numFmtId="0" fontId="94" fillId="0" borderId="0" xfId="11" applyFont="1" applyFill="1" applyBorder="1" applyAlignment="1" applyProtection="1"/>
    <xf numFmtId="0" fontId="95"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11" xfId="0" applyFont="1" applyFill="1" applyBorder="1" applyAlignment="1">
      <alignment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22" xfId="1" applyNumberFormat="1" applyFont="1" applyFill="1" applyBorder="1" applyAlignment="1" applyProtection="1">
      <alignment horizontal="center" vertical="center" wrapText="1"/>
      <protection locked="0"/>
    </xf>
    <xf numFmtId="0" fontId="3" fillId="0" borderId="58" xfId="0" applyFont="1" applyBorder="1"/>
    <xf numFmtId="0" fontId="3" fillId="0" borderId="59" xfId="0" applyFont="1" applyBorder="1"/>
    <xf numFmtId="0" fontId="3" fillId="0" borderId="19"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97" fillId="0" borderId="0" xfId="0" applyFont="1"/>
    <xf numFmtId="0" fontId="3" fillId="0" borderId="70" xfId="0" applyFont="1" applyBorder="1"/>
    <xf numFmtId="193" fontId="84" fillId="0" borderId="23" xfId="0" applyNumberFormat="1" applyFont="1" applyBorder="1" applyAlignment="1"/>
    <xf numFmtId="0" fontId="3" fillId="0" borderId="0" xfId="0" applyFont="1"/>
    <xf numFmtId="0" fontId="3" fillId="0" borderId="19" xfId="0" applyFont="1" applyBorder="1" applyAlignment="1">
      <alignment wrapText="1"/>
    </xf>
    <xf numFmtId="0" fontId="3" fillId="0" borderId="29" xfId="0" applyFont="1" applyBorder="1" applyAlignment="1">
      <alignment wrapText="1"/>
    </xf>
    <xf numFmtId="0" fontId="3" fillId="0" borderId="20" xfId="0" applyFont="1" applyBorder="1" applyAlignment="1">
      <alignment wrapText="1"/>
    </xf>
    <xf numFmtId="0" fontId="3" fillId="0" borderId="3" xfId="0" applyFont="1" applyFill="1" applyBorder="1" applyAlignment="1">
      <alignment horizontal="center" vertical="center" wrapText="1"/>
    </xf>
    <xf numFmtId="193" fontId="3" fillId="0" borderId="3" xfId="0" applyNumberFormat="1" applyFont="1" applyBorder="1"/>
    <xf numFmtId="193" fontId="3" fillId="0" borderId="3" xfId="0" applyNumberFormat="1" applyFont="1" applyFill="1" applyBorder="1"/>
    <xf numFmtId="193" fontId="3" fillId="0" borderId="8" xfId="0" applyNumberFormat="1" applyFont="1" applyBorder="1"/>
    <xf numFmtId="193" fontId="3" fillId="36" borderId="25" xfId="0" applyNumberFormat="1" applyFont="1" applyFill="1" applyBorder="1"/>
    <xf numFmtId="9" fontId="3" fillId="0" borderId="22" xfId="20962" applyFont="1" applyBorder="1"/>
    <xf numFmtId="9" fontId="3" fillId="36" borderId="26" xfId="20962" applyFont="1" applyFill="1" applyBorder="1"/>
    <xf numFmtId="167" fontId="84" fillId="0" borderId="3" xfId="0" applyNumberFormat="1" applyFont="1" applyBorder="1" applyAlignment="1"/>
    <xf numFmtId="167" fontId="84" fillId="36" borderId="25" xfId="0" applyNumberFormat="1" applyFont="1" applyFill="1" applyBorder="1"/>
    <xf numFmtId="0" fontId="84" fillId="0" borderId="0" xfId="0" applyFont="1" applyFill="1" applyBorder="1" applyAlignment="1">
      <alignment vertical="center" wrapText="1"/>
    </xf>
    <xf numFmtId="0" fontId="84" fillId="0" borderId="76" xfId="0" applyFont="1" applyFill="1" applyBorder="1" applyAlignment="1">
      <alignment vertical="center" wrapText="1"/>
    </xf>
    <xf numFmtId="0" fontId="84" fillId="0" borderId="21" xfId="0" applyFont="1" applyFill="1" applyBorder="1"/>
    <xf numFmtId="0" fontId="84" fillId="0" borderId="21" xfId="0" applyFont="1" applyFill="1" applyBorder="1" applyAlignment="1">
      <alignment horizontal="center"/>
    </xf>
    <xf numFmtId="193" fontId="86" fillId="36" borderId="25"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84" xfId="0" applyFont="1" applyFill="1" applyBorder="1" applyAlignment="1">
      <alignment wrapText="1"/>
    </xf>
    <xf numFmtId="0" fontId="96" fillId="0" borderId="0" xfId="0" applyFont="1" applyAlignment="1">
      <alignment wrapText="1"/>
    </xf>
    <xf numFmtId="0" fontId="2" fillId="0" borderId="0" xfId="0" applyFont="1" applyAlignment="1">
      <alignment wrapText="1"/>
    </xf>
    <xf numFmtId="0" fontId="3" fillId="0" borderId="0" xfId="0" applyFont="1" applyFill="1"/>
    <xf numFmtId="0" fontId="99" fillId="3" borderId="86" xfId="0" applyFont="1" applyFill="1" applyBorder="1" applyAlignment="1">
      <alignment horizontal="left"/>
    </xf>
    <xf numFmtId="0" fontId="99" fillId="3" borderId="87" xfId="0" applyFont="1" applyFill="1" applyBorder="1" applyAlignment="1">
      <alignment horizontal="left"/>
    </xf>
    <xf numFmtId="0" fontId="4" fillId="3" borderId="90" xfId="0" applyFont="1" applyFill="1" applyBorder="1" applyAlignment="1">
      <alignment vertical="center"/>
    </xf>
    <xf numFmtId="0" fontId="3" fillId="3" borderId="91" xfId="0" applyFont="1" applyFill="1" applyBorder="1" applyAlignment="1">
      <alignment vertical="center"/>
    </xf>
    <xf numFmtId="0" fontId="3" fillId="3" borderId="92" xfId="0" applyFont="1" applyFill="1" applyBorder="1" applyAlignment="1">
      <alignment vertical="center"/>
    </xf>
    <xf numFmtId="0" fontId="3" fillId="0" borderId="74" xfId="0" applyFont="1" applyFill="1" applyBorder="1" applyAlignment="1">
      <alignment horizontal="center" vertical="center"/>
    </xf>
    <xf numFmtId="0" fontId="3" fillId="0" borderId="7" xfId="0" applyFont="1" applyFill="1" applyBorder="1" applyAlignment="1">
      <alignment vertical="center"/>
    </xf>
    <xf numFmtId="0" fontId="3" fillId="0" borderId="21" xfId="0" applyFont="1" applyFill="1" applyBorder="1" applyAlignment="1">
      <alignment horizontal="center" vertical="center"/>
    </xf>
    <xf numFmtId="0" fontId="3" fillId="0" borderId="88" xfId="0" applyFont="1" applyFill="1" applyBorder="1" applyAlignment="1">
      <alignment vertical="center"/>
    </xf>
    <xf numFmtId="0" fontId="4" fillId="0" borderId="88" xfId="0" applyFont="1" applyFill="1" applyBorder="1" applyAlignment="1">
      <alignment vertical="center"/>
    </xf>
    <xf numFmtId="0" fontId="3" fillId="0" borderId="24" xfId="0" applyFont="1" applyFill="1" applyBorder="1" applyAlignment="1">
      <alignment horizontal="center" vertical="center"/>
    </xf>
    <xf numFmtId="0" fontId="4" fillId="0" borderId="25" xfId="0" applyFont="1" applyFill="1" applyBorder="1" applyAlignment="1">
      <alignment vertical="center"/>
    </xf>
    <xf numFmtId="0" fontId="3" fillId="3" borderId="70" xfId="0" applyFont="1" applyFill="1" applyBorder="1" applyAlignment="1">
      <alignment horizontal="center" vertical="center"/>
    </xf>
    <xf numFmtId="0" fontId="3" fillId="3" borderId="0" xfId="0" applyFont="1" applyFill="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vertical="center"/>
    </xf>
    <xf numFmtId="169" fontId="9" fillId="37" borderId="59" xfId="20" applyBorder="1"/>
    <xf numFmtId="0" fontId="3" fillId="0" borderId="95" xfId="0" applyFont="1" applyFill="1" applyBorder="1" applyAlignment="1">
      <alignment horizontal="center" vertical="center"/>
    </xf>
    <xf numFmtId="0" fontId="3" fillId="0" borderId="96" xfId="0" applyFont="1" applyFill="1" applyBorder="1" applyAlignment="1">
      <alignment vertical="center"/>
    </xf>
    <xf numFmtId="169" fontId="9" fillId="37" borderId="27" xfId="20" applyBorder="1"/>
    <xf numFmtId="169" fontId="9" fillId="37" borderId="97" xfId="20" applyBorder="1"/>
    <xf numFmtId="169" fontId="9" fillId="37" borderId="28" xfId="20" applyBorder="1"/>
    <xf numFmtId="0" fontId="3" fillId="0" borderId="100" xfId="0" applyFont="1" applyFill="1" applyBorder="1" applyAlignment="1">
      <alignment horizontal="center" vertical="center"/>
    </xf>
    <xf numFmtId="0" fontId="3" fillId="0" borderId="101" xfId="0" applyFont="1" applyFill="1" applyBorder="1" applyAlignment="1">
      <alignment vertical="center"/>
    </xf>
    <xf numFmtId="169" fontId="9" fillId="37" borderId="33" xfId="20" applyBorder="1"/>
    <xf numFmtId="0" fontId="4" fillId="0" borderId="0" xfId="0" applyFont="1" applyFill="1" applyAlignment="1">
      <alignment horizontal="center"/>
    </xf>
    <xf numFmtId="0" fontId="86" fillId="0" borderId="88" xfId="0" applyFont="1" applyFill="1" applyBorder="1" applyAlignment="1">
      <alignment horizontal="center" vertical="center" wrapText="1"/>
    </xf>
    <xf numFmtId="0" fontId="86" fillId="0" borderId="89" xfId="0" applyFont="1" applyFill="1" applyBorder="1" applyAlignment="1">
      <alignment horizontal="center" vertical="center" wrapText="1"/>
    </xf>
    <xf numFmtId="0" fontId="84" fillId="0" borderId="88" xfId="0" applyFont="1" applyFill="1" applyBorder="1"/>
    <xf numFmtId="193" fontId="84" fillId="0" borderId="88" xfId="0" applyNumberFormat="1" applyFont="1" applyFill="1" applyBorder="1" applyAlignment="1">
      <alignment horizontal="center" vertical="center"/>
    </xf>
    <xf numFmtId="193" fontId="84" fillId="0" borderId="89" xfId="0" applyNumberFormat="1" applyFont="1" applyFill="1" applyBorder="1" applyAlignment="1">
      <alignment horizontal="center" vertical="center"/>
    </xf>
    <xf numFmtId="0" fontId="84" fillId="0" borderId="88" xfId="0" applyFont="1" applyFill="1" applyBorder="1" applyAlignment="1">
      <alignment horizontal="left" indent="1"/>
    </xf>
    <xf numFmtId="193" fontId="88" fillId="0" borderId="88" xfId="0" applyNumberFormat="1" applyFont="1" applyFill="1" applyBorder="1" applyAlignment="1">
      <alignment horizontal="center" vertical="center"/>
    </xf>
    <xf numFmtId="0" fontId="88" fillId="0" borderId="88" xfId="0" applyFont="1" applyFill="1" applyBorder="1" applyAlignment="1">
      <alignment horizontal="left" indent="1"/>
    </xf>
    <xf numFmtId="193" fontId="86" fillId="36" borderId="26" xfId="0" applyNumberFormat="1" applyFont="1" applyFill="1" applyBorder="1" applyAlignment="1">
      <alignment horizontal="center" vertical="center"/>
    </xf>
    <xf numFmtId="0" fontId="4" fillId="36" borderId="19" xfId="0" applyFont="1" applyFill="1" applyBorder="1" applyAlignment="1">
      <alignment horizontal="center" vertical="center" wrapText="1"/>
    </xf>
    <xf numFmtId="0" fontId="4" fillId="36" borderId="20" xfId="0" applyFont="1" applyFill="1" applyBorder="1" applyAlignment="1">
      <alignment horizontal="center" vertical="center" wrapText="1"/>
    </xf>
    <xf numFmtId="0" fontId="4" fillId="36" borderId="21" xfId="0" applyFont="1" applyFill="1" applyBorder="1" applyAlignment="1">
      <alignment horizontal="left" vertical="center" wrapText="1"/>
    </xf>
    <xf numFmtId="0" fontId="4" fillId="36" borderId="89" xfId="0" applyFont="1" applyFill="1" applyBorder="1" applyAlignment="1">
      <alignment horizontal="left" vertical="center" wrapText="1"/>
    </xf>
    <xf numFmtId="0" fontId="3" fillId="0" borderId="21" xfId="0" applyFont="1" applyFill="1" applyBorder="1" applyAlignment="1">
      <alignment horizontal="right" vertical="center" wrapText="1"/>
    </xf>
    <xf numFmtId="0" fontId="100" fillId="0" borderId="21" xfId="0" applyFont="1" applyFill="1" applyBorder="1" applyAlignment="1">
      <alignment horizontal="right" vertical="center" wrapText="1"/>
    </xf>
    <xf numFmtId="0" fontId="4" fillId="0" borderId="21"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0" fillId="0" borderId="0" xfId="0" applyFont="1" applyFill="1" applyAlignment="1">
      <alignment horizontal="left" vertical="center"/>
    </xf>
    <xf numFmtId="49" fontId="101" fillId="0" borderId="24" xfId="5" applyNumberFormat="1" applyFont="1" applyFill="1" applyBorder="1" applyAlignment="1" applyProtection="1">
      <alignment horizontal="left" vertical="center"/>
      <protection locked="0"/>
    </xf>
    <xf numFmtId="0" fontId="102" fillId="0" borderId="25" xfId="9" applyFont="1" applyFill="1" applyBorder="1" applyAlignment="1" applyProtection="1">
      <alignment horizontal="left" vertical="center" wrapText="1"/>
      <protection locked="0"/>
    </xf>
    <xf numFmtId="0" fontId="84" fillId="0" borderId="88" xfId="0" applyFont="1" applyBorder="1" applyAlignment="1">
      <alignment vertical="center" wrapText="1"/>
    </xf>
    <xf numFmtId="14" fontId="2" fillId="3" borderId="88" xfId="8" quotePrefix="1" applyNumberFormat="1" applyFont="1" applyFill="1" applyBorder="1" applyAlignment="1" applyProtection="1">
      <alignment horizontal="left"/>
      <protection locked="0"/>
    </xf>
    <xf numFmtId="3" fontId="103" fillId="36" borderId="89" xfId="0" applyNumberFormat="1" applyFont="1" applyFill="1" applyBorder="1" applyAlignment="1">
      <alignment vertical="center" wrapText="1"/>
    </xf>
    <xf numFmtId="3" fontId="103" fillId="36" borderId="25" xfId="0" applyNumberFormat="1" applyFont="1" applyFill="1" applyBorder="1" applyAlignment="1">
      <alignment vertical="center" wrapText="1"/>
    </xf>
    <xf numFmtId="3" fontId="103" fillId="36" borderId="26" xfId="0" applyNumberFormat="1" applyFont="1" applyFill="1" applyBorder="1" applyAlignment="1">
      <alignment vertical="center" wrapText="1"/>
    </xf>
    <xf numFmtId="0" fontId="6" fillId="0" borderId="88" xfId="17" applyFill="1" applyBorder="1" applyAlignment="1" applyProtection="1"/>
    <xf numFmtId="49" fontId="84" fillId="0" borderId="88"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7" borderId="108" xfId="20964" applyFont="1" applyFill="1" applyBorder="1" applyAlignment="1">
      <alignment vertical="center"/>
    </xf>
    <xf numFmtId="0" fontId="45" fillId="77" borderId="109" xfId="20964" applyFont="1" applyFill="1" applyBorder="1" applyAlignment="1">
      <alignment vertical="center"/>
    </xf>
    <xf numFmtId="0" fontId="45" fillId="77" borderId="106" xfId="20964" applyFont="1" applyFill="1" applyBorder="1" applyAlignment="1">
      <alignment vertical="center"/>
    </xf>
    <xf numFmtId="0" fontId="105" fillId="70" borderId="105" xfId="20964" applyFont="1" applyFill="1" applyBorder="1" applyAlignment="1">
      <alignment horizontal="center" vertical="center"/>
    </xf>
    <xf numFmtId="0" fontId="105" fillId="70" borderId="106" xfId="20964" applyFont="1" applyFill="1" applyBorder="1" applyAlignment="1">
      <alignment horizontal="left" vertical="center" wrapText="1"/>
    </xf>
    <xf numFmtId="164" fontId="105" fillId="0" borderId="107" xfId="7" applyNumberFormat="1" applyFont="1" applyFill="1" applyBorder="1" applyAlignment="1" applyProtection="1">
      <alignment horizontal="right" vertical="center"/>
      <protection locked="0"/>
    </xf>
    <xf numFmtId="0" fontId="104" fillId="78" borderId="107" xfId="20964" applyFont="1" applyFill="1" applyBorder="1" applyAlignment="1">
      <alignment horizontal="center" vertical="center"/>
    </xf>
    <xf numFmtId="0" fontId="104" fillId="78" borderId="109" xfId="20964" applyFont="1" applyFill="1" applyBorder="1" applyAlignment="1">
      <alignment vertical="top" wrapText="1"/>
    </xf>
    <xf numFmtId="164" fontId="45" fillId="77" borderId="106" xfId="7" applyNumberFormat="1" applyFont="1" applyFill="1" applyBorder="1" applyAlignment="1">
      <alignment horizontal="right" vertical="center"/>
    </xf>
    <xf numFmtId="0" fontId="106" fillId="70" borderId="105" xfId="20964" applyFont="1" applyFill="1" applyBorder="1" applyAlignment="1">
      <alignment horizontal="center" vertical="center"/>
    </xf>
    <xf numFmtId="0" fontId="105" fillId="70" borderId="109" xfId="20964" applyFont="1" applyFill="1" applyBorder="1" applyAlignment="1">
      <alignment vertical="center" wrapText="1"/>
    </xf>
    <xf numFmtId="0" fontId="105" fillId="70" borderId="106" xfId="20964" applyFont="1" applyFill="1" applyBorder="1" applyAlignment="1">
      <alignment horizontal="left" vertical="center"/>
    </xf>
    <xf numFmtId="0" fontId="106" fillId="3" borderId="105" xfId="20964" applyFont="1" applyFill="1" applyBorder="1" applyAlignment="1">
      <alignment horizontal="center" vertical="center"/>
    </xf>
    <xf numFmtId="0" fontId="105" fillId="3" borderId="106" xfId="20964" applyFont="1" applyFill="1" applyBorder="1" applyAlignment="1">
      <alignment horizontal="left" vertical="center"/>
    </xf>
    <xf numFmtId="0" fontId="106" fillId="0" borderId="105" xfId="20964" applyFont="1" applyFill="1" applyBorder="1" applyAlignment="1">
      <alignment horizontal="center" vertical="center"/>
    </xf>
    <xf numFmtId="0" fontId="105" fillId="0" borderId="106" xfId="20964" applyFont="1" applyFill="1" applyBorder="1" applyAlignment="1">
      <alignment horizontal="left" vertical="center"/>
    </xf>
    <xf numFmtId="0" fontId="107" fillId="78" borderId="107" xfId="20964" applyFont="1" applyFill="1" applyBorder="1" applyAlignment="1">
      <alignment horizontal="center" vertical="center"/>
    </xf>
    <xf numFmtId="0" fontId="104" fillId="78" borderId="109" xfId="20964" applyFont="1" applyFill="1" applyBorder="1" applyAlignment="1">
      <alignment vertical="center"/>
    </xf>
    <xf numFmtId="164" fontId="105" fillId="78" borderId="107" xfId="7" applyNumberFormat="1" applyFont="1" applyFill="1" applyBorder="1" applyAlignment="1" applyProtection="1">
      <alignment horizontal="right" vertical="center"/>
      <protection locked="0"/>
    </xf>
    <xf numFmtId="0" fontId="104" fillId="77" borderId="108" xfId="20964" applyFont="1" applyFill="1" applyBorder="1" applyAlignment="1">
      <alignment vertical="center"/>
    </xf>
    <xf numFmtId="0" fontId="104" fillId="77" borderId="109" xfId="20964" applyFont="1" applyFill="1" applyBorder="1" applyAlignment="1">
      <alignment vertical="center"/>
    </xf>
    <xf numFmtId="164" fontId="104" fillId="77" borderId="106" xfId="7" applyNumberFormat="1" applyFont="1" applyFill="1" applyBorder="1" applyAlignment="1">
      <alignment horizontal="right" vertical="center"/>
    </xf>
    <xf numFmtId="0" fontId="109" fillId="3" borderId="105" xfId="20964" applyFont="1" applyFill="1" applyBorder="1" applyAlignment="1">
      <alignment horizontal="center" vertical="center"/>
    </xf>
    <xf numFmtId="0" fontId="110" fillId="78" borderId="107" xfId="20964" applyFont="1" applyFill="1" applyBorder="1" applyAlignment="1">
      <alignment horizontal="center" vertical="center"/>
    </xf>
    <xf numFmtId="0" fontId="45" fillId="78" borderId="109" xfId="20964" applyFont="1" applyFill="1" applyBorder="1" applyAlignment="1">
      <alignment vertical="center"/>
    </xf>
    <xf numFmtId="0" fontId="109" fillId="70" borderId="105" xfId="20964" applyFont="1" applyFill="1" applyBorder="1" applyAlignment="1">
      <alignment horizontal="center" vertical="center"/>
    </xf>
    <xf numFmtId="164" fontId="105" fillId="3" borderId="107" xfId="7" applyNumberFormat="1" applyFont="1" applyFill="1" applyBorder="1" applyAlignment="1" applyProtection="1">
      <alignment horizontal="right" vertical="center"/>
      <protection locked="0"/>
    </xf>
    <xf numFmtId="0" fontId="110" fillId="3" borderId="107" xfId="20964" applyFont="1" applyFill="1" applyBorder="1" applyAlignment="1">
      <alignment horizontal="center" vertical="center"/>
    </xf>
    <xf numFmtId="0" fontId="45" fillId="3" borderId="109" xfId="20964" applyFont="1" applyFill="1" applyBorder="1" applyAlignment="1">
      <alignment vertical="center"/>
    </xf>
    <xf numFmtId="0" fontId="106" fillId="70" borderId="107" xfId="20964" applyFont="1" applyFill="1" applyBorder="1" applyAlignment="1">
      <alignment horizontal="center" vertical="center"/>
    </xf>
    <xf numFmtId="0" fontId="19" fillId="70" borderId="107" xfId="20964" applyFont="1" applyFill="1" applyBorder="1" applyAlignment="1">
      <alignment horizontal="center" vertical="center"/>
    </xf>
    <xf numFmtId="0" fontId="100" fillId="0" borderId="107" xfId="0" applyFont="1" applyFill="1" applyBorder="1" applyAlignment="1">
      <alignment horizontal="left" vertical="center" wrapText="1"/>
    </xf>
    <xf numFmtId="10" fontId="96" fillId="0" borderId="107" xfId="20962" applyNumberFormat="1" applyFont="1" applyFill="1" applyBorder="1" applyAlignment="1">
      <alignment horizontal="left" vertical="center" wrapText="1"/>
    </xf>
    <xf numFmtId="1" fontId="3" fillId="0" borderId="89" xfId="0" applyNumberFormat="1" applyFont="1" applyFill="1" applyBorder="1" applyAlignment="1">
      <alignment horizontal="right" vertical="center" wrapText="1"/>
    </xf>
    <xf numFmtId="10" fontId="3" fillId="0" borderId="107" xfId="20962" applyNumberFormat="1" applyFont="1" applyFill="1" applyBorder="1" applyAlignment="1">
      <alignment horizontal="left" vertical="center" wrapText="1"/>
    </xf>
    <xf numFmtId="10" fontId="4" fillId="36" borderId="107" xfId="0" applyNumberFormat="1" applyFont="1" applyFill="1" applyBorder="1" applyAlignment="1">
      <alignment horizontal="left" vertical="center" wrapText="1"/>
    </xf>
    <xf numFmtId="10" fontId="100" fillId="0" borderId="107" xfId="20962" applyNumberFormat="1" applyFont="1" applyFill="1" applyBorder="1" applyAlignment="1">
      <alignment horizontal="left" vertical="center" wrapText="1"/>
    </xf>
    <xf numFmtId="10" fontId="4" fillId="36" borderId="107" xfId="20962" applyNumberFormat="1" applyFont="1" applyFill="1" applyBorder="1" applyAlignment="1">
      <alignment horizontal="left" vertical="center" wrapText="1"/>
    </xf>
    <xf numFmtId="10" fontId="4" fillId="36" borderId="107" xfId="0" applyNumberFormat="1" applyFont="1" applyFill="1" applyBorder="1" applyAlignment="1">
      <alignment horizontal="center" vertical="center" wrapText="1"/>
    </xf>
    <xf numFmtId="10" fontId="102" fillId="0" borderId="25" xfId="20962" applyNumberFormat="1" applyFont="1" applyFill="1" applyBorder="1" applyAlignment="1" applyProtection="1">
      <alignment horizontal="left" vertical="center"/>
    </xf>
    <xf numFmtId="0" fontId="4" fillId="36" borderId="107" xfId="0" applyFont="1" applyFill="1" applyBorder="1" applyAlignment="1">
      <alignment horizontal="left" vertical="center" wrapText="1"/>
    </xf>
    <xf numFmtId="0" fontId="3" fillId="0" borderId="107" xfId="0" applyFont="1" applyFill="1" applyBorder="1" applyAlignment="1">
      <alignment horizontal="left" vertical="center" wrapText="1"/>
    </xf>
    <xf numFmtId="10" fontId="4" fillId="36" borderId="89" xfId="0" applyNumberFormat="1" applyFont="1" applyFill="1" applyBorder="1" applyAlignment="1">
      <alignment horizontal="left" vertical="center" wrapText="1"/>
    </xf>
    <xf numFmtId="0" fontId="4" fillId="36" borderId="90" xfId="0" applyFont="1" applyFill="1" applyBorder="1" applyAlignment="1">
      <alignment vertical="center" wrapText="1"/>
    </xf>
    <xf numFmtId="0" fontId="4" fillId="36" borderId="106" xfId="0" applyFont="1" applyFill="1" applyBorder="1" applyAlignment="1">
      <alignment vertical="center" wrapText="1"/>
    </xf>
    <xf numFmtId="0" fontId="4" fillId="36" borderId="77" xfId="0" applyFont="1" applyFill="1" applyBorder="1" applyAlignment="1">
      <alignment vertical="center" wrapText="1"/>
    </xf>
    <xf numFmtId="0" fontId="4" fillId="36" borderId="32" xfId="0" applyFont="1" applyFill="1" applyBorder="1" applyAlignment="1">
      <alignment vertical="center" wrapText="1"/>
    </xf>
    <xf numFmtId="0" fontId="84" fillId="0" borderId="107" xfId="0" applyFont="1" applyBorder="1"/>
    <xf numFmtId="0" fontId="6" fillId="0" borderId="107" xfId="17" applyFill="1" applyBorder="1" applyAlignment="1" applyProtection="1">
      <alignment horizontal="left" vertical="center"/>
    </xf>
    <xf numFmtId="0" fontId="6" fillId="0" borderId="107" xfId="17" applyBorder="1" applyAlignment="1" applyProtection="1"/>
    <xf numFmtId="0" fontId="84" fillId="0" borderId="107" xfId="0" applyFont="1" applyFill="1" applyBorder="1"/>
    <xf numFmtId="0" fontId="6" fillId="0" borderId="107" xfId="17" applyFill="1" applyBorder="1" applyAlignment="1" applyProtection="1">
      <alignment horizontal="left" vertical="center" wrapText="1"/>
    </xf>
    <xf numFmtId="0" fontId="6" fillId="0" borderId="107" xfId="17" applyFill="1" applyBorder="1" applyAlignment="1" applyProtection="1"/>
    <xf numFmtId="0" fontId="45" fillId="0" borderId="19" xfId="0" applyFont="1" applyBorder="1" applyAlignment="1">
      <alignment horizontal="center" vertical="center" wrapText="1"/>
    </xf>
    <xf numFmtId="0" fontId="45" fillId="0" borderId="20" xfId="0" applyFont="1" applyBorder="1" applyAlignment="1">
      <alignment horizontal="center" vertical="center" wrapText="1"/>
    </xf>
    <xf numFmtId="0" fontId="2" fillId="0" borderId="3" xfId="0" applyFont="1" applyBorder="1" applyAlignment="1">
      <alignment wrapText="1"/>
    </xf>
    <xf numFmtId="0" fontId="84" fillId="0" borderId="22" xfId="0" applyFont="1" applyBorder="1" applyAlignment="1"/>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3" fontId="103" fillId="36" borderId="107" xfId="0" applyNumberFormat="1" applyFont="1" applyFill="1" applyBorder="1" applyAlignment="1">
      <alignment vertical="center" wrapText="1"/>
    </xf>
    <xf numFmtId="3" fontId="103" fillId="0" borderId="107" xfId="0" applyNumberFormat="1" applyFont="1" applyBorder="1" applyAlignment="1">
      <alignment vertical="center" wrapText="1"/>
    </xf>
    <xf numFmtId="3" fontId="103" fillId="0" borderId="107" xfId="0" applyNumberFormat="1" applyFont="1" applyFill="1" applyBorder="1" applyAlignment="1">
      <alignment vertical="center" wrapText="1"/>
    </xf>
    <xf numFmtId="3" fontId="103" fillId="36" borderId="108" xfId="0" applyNumberFormat="1" applyFont="1" applyFill="1" applyBorder="1" applyAlignment="1">
      <alignment vertical="center" wrapText="1"/>
    </xf>
    <xf numFmtId="3" fontId="103" fillId="0" borderId="108" xfId="0" applyNumberFormat="1" applyFont="1" applyBorder="1" applyAlignment="1">
      <alignment vertical="center" wrapText="1"/>
    </xf>
    <xf numFmtId="3" fontId="103" fillId="36" borderId="27" xfId="0" applyNumberFormat="1" applyFont="1" applyFill="1" applyBorder="1" applyAlignment="1">
      <alignment vertical="center" wrapText="1"/>
    </xf>
    <xf numFmtId="3" fontId="103" fillId="36" borderId="92" xfId="0" applyNumberFormat="1" applyFont="1" applyFill="1" applyBorder="1" applyAlignment="1">
      <alignment vertical="center" wrapText="1"/>
    </xf>
    <xf numFmtId="3" fontId="103" fillId="0" borderId="92" xfId="0" applyNumberFormat="1" applyFont="1" applyBorder="1" applyAlignment="1">
      <alignment vertical="center" wrapText="1"/>
    </xf>
    <xf numFmtId="3" fontId="103" fillId="0" borderId="92" xfId="0" applyNumberFormat="1" applyFont="1" applyFill="1" applyBorder="1" applyAlignment="1">
      <alignment vertical="center" wrapText="1"/>
    </xf>
    <xf numFmtId="3" fontId="103" fillId="36" borderId="42" xfId="0" applyNumberFormat="1" applyFont="1" applyFill="1" applyBorder="1" applyAlignment="1">
      <alignment vertical="center" wrapText="1"/>
    </xf>
    <xf numFmtId="0" fontId="2" fillId="0" borderId="19" xfId="0" applyNumberFormat="1" applyFont="1" applyFill="1" applyBorder="1" applyAlignment="1">
      <alignment horizontal="left" vertical="center" wrapText="1" indent="1"/>
    </xf>
    <xf numFmtId="0" fontId="2" fillId="0" borderId="20" xfId="0" applyNumberFormat="1" applyFont="1" applyFill="1" applyBorder="1" applyAlignment="1">
      <alignment horizontal="left" vertical="center" wrapText="1" indent="1"/>
    </xf>
    <xf numFmtId="0" fontId="2" fillId="0" borderId="21" xfId="0" applyFont="1" applyFill="1" applyBorder="1" applyAlignment="1">
      <alignment horizontal="right" vertical="center" wrapText="1"/>
    </xf>
    <xf numFmtId="0" fontId="2" fillId="2" borderId="21" xfId="0" applyFont="1" applyFill="1" applyBorder="1" applyAlignment="1">
      <alignment horizontal="right" vertical="center"/>
    </xf>
    <xf numFmtId="0" fontId="45" fillId="0" borderId="21" xfId="0" applyFont="1" applyFill="1" applyBorder="1" applyAlignment="1">
      <alignment horizontal="center" vertical="center" wrapText="1"/>
    </xf>
    <xf numFmtId="0" fontId="2" fillId="2" borderId="24"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8" xfId="0" applyFont="1" applyFill="1" applyBorder="1"/>
    <xf numFmtId="0" fontId="3" fillId="3" borderId="110" xfId="0" applyFont="1" applyFill="1" applyBorder="1" applyAlignment="1">
      <alignment wrapText="1"/>
    </xf>
    <xf numFmtId="0" fontId="3" fillId="3" borderId="111" xfId="0" applyFont="1" applyFill="1" applyBorder="1"/>
    <xf numFmtId="0" fontId="4" fillId="3" borderId="83" xfId="0" applyFont="1" applyFill="1" applyBorder="1" applyAlignment="1">
      <alignment horizontal="center" wrapText="1"/>
    </xf>
    <xf numFmtId="0" fontId="3" fillId="3" borderId="70"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104" xfId="0" applyFont="1" applyFill="1" applyBorder="1" applyAlignment="1">
      <alignment horizontal="center" vertical="center" wrapText="1"/>
    </xf>
    <xf numFmtId="0" fontId="3" fillId="0" borderId="21" xfId="0" applyFont="1" applyBorder="1"/>
    <xf numFmtId="164" fontId="3" fillId="0" borderId="89" xfId="7" applyNumberFormat="1" applyFont="1" applyBorder="1"/>
    <xf numFmtId="0" fontId="4" fillId="0" borderId="21" xfId="0" applyFont="1" applyBorder="1"/>
    <xf numFmtId="164" fontId="4" fillId="0" borderId="89" xfId="7" applyNumberFormat="1" applyFont="1" applyBorder="1"/>
    <xf numFmtId="0" fontId="111" fillId="3" borderId="70"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104" xfId="7" applyNumberFormat="1" applyFont="1" applyFill="1" applyBorder="1"/>
    <xf numFmtId="0" fontId="3" fillId="3" borderId="0" xfId="0" applyFont="1" applyFill="1" applyBorder="1" applyAlignment="1">
      <alignment wrapText="1"/>
    </xf>
    <xf numFmtId="0" fontId="3" fillId="3" borderId="0" xfId="0" applyFont="1" applyFill="1" applyBorder="1"/>
    <xf numFmtId="0" fontId="3" fillId="3" borderId="104" xfId="0" applyFont="1" applyFill="1" applyBorder="1"/>
    <xf numFmtId="0" fontId="4" fillId="0" borderId="24" xfId="0" applyFont="1" applyBorder="1"/>
    <xf numFmtId="0" fontId="4" fillId="0" borderId="25" xfId="0" applyFont="1" applyBorder="1" applyAlignment="1">
      <alignment wrapText="1"/>
    </xf>
    <xf numFmtId="10" fontId="4" fillId="0" borderId="26" xfId="20962" applyNumberFormat="1" applyFont="1" applyBorder="1"/>
    <xf numFmtId="0" fontId="2" fillId="2" borderId="95" xfId="0" applyFont="1" applyFill="1" applyBorder="1" applyAlignment="1">
      <alignment horizontal="right" vertical="center"/>
    </xf>
    <xf numFmtId="0" fontId="2" fillId="0" borderId="105" xfId="0" applyFont="1" applyBorder="1" applyAlignment="1">
      <alignment vertical="center" wrapText="1"/>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7" fillId="0" borderId="122" xfId="13" applyFont="1" applyFill="1" applyBorder="1" applyAlignment="1" applyProtection="1">
      <alignment horizontal="left" vertical="center" wrapText="1"/>
      <protection locked="0"/>
    </xf>
    <xf numFmtId="49" fontId="117" fillId="0" borderId="122" xfId="5" applyNumberFormat="1" applyFont="1" applyFill="1" applyBorder="1" applyAlignment="1" applyProtection="1">
      <alignment horizontal="right" vertical="center"/>
      <protection locked="0"/>
    </xf>
    <xf numFmtId="49" fontId="118" fillId="0" borderId="122" xfId="5" applyNumberFormat="1" applyFont="1" applyFill="1" applyBorder="1" applyAlignment="1" applyProtection="1">
      <alignment horizontal="right" vertical="center"/>
      <protection locked="0"/>
    </xf>
    <xf numFmtId="0" fontId="113" fillId="0" borderId="122" xfId="0" applyFont="1" applyFill="1" applyBorder="1"/>
    <xf numFmtId="166" fontId="112" fillId="0" borderId="122" xfId="20965" applyFont="1" applyFill="1" applyBorder="1"/>
    <xf numFmtId="49" fontId="117" fillId="0" borderId="122" xfId="5" applyNumberFormat="1" applyFont="1" applyFill="1" applyBorder="1" applyAlignment="1" applyProtection="1">
      <alignment horizontal="right" vertical="center" wrapText="1"/>
      <protection locked="0"/>
    </xf>
    <xf numFmtId="49" fontId="118" fillId="0" borderId="122" xfId="5" applyNumberFormat="1" applyFont="1" applyFill="1" applyBorder="1" applyAlignment="1" applyProtection="1">
      <alignment horizontal="right" vertical="center" wrapText="1"/>
      <protection locked="0"/>
    </xf>
    <xf numFmtId="0" fontId="113" fillId="0" borderId="0" xfId="0" applyFont="1" applyFill="1"/>
    <xf numFmtId="0" fontId="112" fillId="0" borderId="122" xfId="0" applyNumberFormat="1" applyFont="1" applyFill="1" applyBorder="1" applyAlignment="1">
      <alignment horizontal="left" vertical="center" wrapText="1"/>
    </xf>
    <xf numFmtId="0" fontId="116" fillId="0" borderId="122" xfId="0" applyFont="1" applyFill="1" applyBorder="1"/>
    <xf numFmtId="0" fontId="113" fillId="0" borderId="0" xfId="0" applyFont="1" applyFill="1" applyBorder="1"/>
    <xf numFmtId="0" fontId="115" fillId="0" borderId="122" xfId="0" applyFont="1" applyFill="1" applyBorder="1" applyAlignment="1">
      <alignment horizontal="left" indent="1"/>
    </xf>
    <xf numFmtId="0" fontId="115" fillId="0" borderId="122" xfId="0" applyFont="1" applyFill="1" applyBorder="1" applyAlignment="1">
      <alignment horizontal="left" wrapText="1" indent="1"/>
    </xf>
    <xf numFmtId="0" fontId="112" fillId="0" borderId="122" xfId="0" applyFont="1" applyFill="1" applyBorder="1" applyAlignment="1">
      <alignment horizontal="left" indent="1"/>
    </xf>
    <xf numFmtId="0" fontId="112" fillId="0" borderId="122" xfId="0" applyNumberFormat="1" applyFont="1" applyFill="1" applyBorder="1" applyAlignment="1">
      <alignment horizontal="left" indent="1"/>
    </xf>
    <xf numFmtId="0" fontId="112" fillId="0" borderId="122" xfId="0" applyFont="1" applyFill="1" applyBorder="1" applyAlignment="1">
      <alignment horizontal="left" wrapText="1" indent="2"/>
    </xf>
    <xf numFmtId="0" fontId="115" fillId="0" borderId="122" xfId="0" applyFont="1" applyFill="1" applyBorder="1" applyAlignment="1">
      <alignment horizontal="left" vertical="center" indent="1"/>
    </xf>
    <xf numFmtId="0" fontId="113" fillId="0" borderId="122" xfId="0" applyFont="1" applyFill="1" applyBorder="1" applyAlignment="1">
      <alignment horizontal="left" wrapText="1"/>
    </xf>
    <xf numFmtId="0" fontId="113" fillId="0" borderId="122" xfId="0" applyFont="1" applyFill="1" applyBorder="1" applyAlignment="1">
      <alignment horizontal="left" wrapText="1" indent="2"/>
    </xf>
    <xf numFmtId="49" fontId="113" fillId="0" borderId="122" xfId="0" applyNumberFormat="1" applyFont="1" applyFill="1" applyBorder="1" applyAlignment="1">
      <alignment horizontal="left" indent="3"/>
    </xf>
    <xf numFmtId="49" fontId="113" fillId="0" borderId="122" xfId="0" applyNumberFormat="1" applyFont="1" applyFill="1" applyBorder="1" applyAlignment="1">
      <alignment horizontal="left" indent="1"/>
    </xf>
    <xf numFmtId="49" fontId="113" fillId="0" borderId="122" xfId="0" applyNumberFormat="1" applyFont="1" applyFill="1" applyBorder="1" applyAlignment="1">
      <alignment horizontal="left" vertical="top" wrapText="1" indent="2"/>
    </xf>
    <xf numFmtId="49" fontId="113" fillId="0" borderId="122" xfId="0" applyNumberFormat="1" applyFont="1" applyFill="1" applyBorder="1" applyAlignment="1">
      <alignment horizontal="left" wrapText="1" indent="3"/>
    </xf>
    <xf numFmtId="49" fontId="113" fillId="0" borderId="122" xfId="0" applyNumberFormat="1" applyFont="1" applyFill="1" applyBorder="1" applyAlignment="1">
      <alignment horizontal="left" wrapText="1" indent="2"/>
    </xf>
    <xf numFmtId="0" fontId="113" fillId="0" borderId="122" xfId="0" applyNumberFormat="1" applyFont="1" applyFill="1" applyBorder="1" applyAlignment="1">
      <alignment horizontal="left" wrapText="1" indent="1"/>
    </xf>
    <xf numFmtId="49" fontId="113" fillId="0" borderId="122" xfId="0" applyNumberFormat="1" applyFont="1" applyFill="1" applyBorder="1" applyAlignment="1">
      <alignment horizontal="left" wrapText="1" indent="1"/>
    </xf>
    <xf numFmtId="0" fontId="115" fillId="0" borderId="76" xfId="0" applyNumberFormat="1" applyFont="1" applyFill="1" applyBorder="1" applyAlignment="1">
      <alignment horizontal="left" vertical="center" wrapText="1"/>
    </xf>
    <xf numFmtId="0" fontId="113" fillId="0" borderId="123" xfId="0" applyFont="1" applyFill="1" applyBorder="1" applyAlignment="1">
      <alignment horizontal="center" vertical="center" wrapText="1"/>
    </xf>
    <xf numFmtId="0" fontId="115" fillId="0" borderId="122" xfId="0" applyNumberFormat="1" applyFont="1" applyFill="1" applyBorder="1" applyAlignment="1">
      <alignment horizontal="left" vertical="center" wrapText="1"/>
    </xf>
    <xf numFmtId="0" fontId="113" fillId="0" borderId="122" xfId="0" applyFont="1" applyFill="1" applyBorder="1" applyAlignment="1">
      <alignment horizontal="left" indent="1"/>
    </xf>
    <xf numFmtId="0" fontId="6" fillId="0" borderId="122" xfId="17" applyBorder="1" applyAlignment="1" applyProtection="1"/>
    <xf numFmtId="0" fontId="116" fillId="0" borderId="122"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9" fillId="0" borderId="122" xfId="13" applyFont="1" applyFill="1" applyBorder="1" applyAlignment="1" applyProtection="1">
      <alignment horizontal="left" vertical="center" wrapText="1"/>
      <protection locked="0"/>
    </xf>
    <xf numFmtId="0" fontId="113" fillId="0" borderId="0" xfId="0" applyFont="1" applyFill="1" applyAlignment="1">
      <alignment horizontal="left" vertical="top" wrapText="1"/>
    </xf>
    <xf numFmtId="0" fontId="113" fillId="0" borderId="0" xfId="0" applyFont="1" applyFill="1" applyAlignment="1">
      <alignment wrapText="1"/>
    </xf>
    <xf numFmtId="0" fontId="113" fillId="0" borderId="122" xfId="0" applyFont="1" applyFill="1" applyBorder="1" applyAlignment="1">
      <alignment horizontal="center" vertical="center"/>
    </xf>
    <xf numFmtId="0" fontId="113" fillId="0" borderId="122" xfId="0" applyFont="1" applyFill="1" applyBorder="1" applyAlignment="1">
      <alignment horizontal="center" vertical="center" wrapText="1"/>
    </xf>
    <xf numFmtId="0" fontId="116" fillId="0" borderId="0" xfId="0" applyFont="1" applyFill="1"/>
    <xf numFmtId="0" fontId="113" fillId="0" borderId="122" xfId="0" applyFont="1" applyFill="1" applyBorder="1" applyAlignment="1">
      <alignment wrapText="1"/>
    </xf>
    <xf numFmtId="0" fontId="113" fillId="0" borderId="122" xfId="0" applyFont="1" applyFill="1" applyBorder="1" applyAlignment="1">
      <alignment horizontal="left" indent="8"/>
    </xf>
    <xf numFmtId="0" fontId="113" fillId="0" borderId="0" xfId="0" applyFont="1" applyFill="1" applyBorder="1" applyAlignment="1">
      <alignment horizontal="left"/>
    </xf>
    <xf numFmtId="0" fontId="116" fillId="0" borderId="0" xfId="0" applyFont="1" applyFill="1" applyBorder="1"/>
    <xf numFmtId="0" fontId="116" fillId="0" borderId="7" xfId="0" applyFont="1" applyFill="1" applyBorder="1"/>
    <xf numFmtId="0" fontId="113" fillId="0" borderId="0" xfId="0" applyFont="1" applyFill="1" applyBorder="1" applyAlignment="1">
      <alignment horizontal="center" vertical="center"/>
    </xf>
    <xf numFmtId="0" fontId="113" fillId="0" borderId="7" xfId="0" applyFont="1" applyFill="1" applyBorder="1" applyAlignment="1">
      <alignment wrapText="1"/>
    </xf>
    <xf numFmtId="49" fontId="113" fillId="0" borderId="122" xfId="0" applyNumberFormat="1" applyFont="1" applyFill="1" applyBorder="1" applyAlignment="1">
      <alignment horizontal="center" vertical="center" wrapText="1"/>
    </xf>
    <xf numFmtId="0" fontId="113" fillId="0" borderId="122" xfId="0" applyFont="1" applyFill="1" applyBorder="1" applyAlignment="1">
      <alignment horizontal="center"/>
    </xf>
    <xf numFmtId="0" fontId="113" fillId="0" borderId="7" xfId="0" applyFont="1" applyFill="1" applyBorder="1"/>
    <xf numFmtId="0" fontId="113" fillId="0" borderId="122" xfId="0" applyFont="1" applyFill="1" applyBorder="1" applyAlignment="1">
      <alignment horizontal="left" indent="2"/>
    </xf>
    <xf numFmtId="0" fontId="113" fillId="0" borderId="122" xfId="0" applyNumberFormat="1" applyFont="1" applyFill="1" applyBorder="1" applyAlignment="1">
      <alignment horizontal="left" indent="1"/>
    </xf>
    <xf numFmtId="0" fontId="113" fillId="0" borderId="0" xfId="0" applyFont="1" applyFill="1" applyAlignment="1">
      <alignment horizontal="center" vertical="center"/>
    </xf>
    <xf numFmtId="0" fontId="121" fillId="0" borderId="0" xfId="0" applyFont="1" applyFill="1"/>
    <xf numFmtId="0" fontId="121" fillId="0" borderId="0" xfId="0" applyFont="1" applyFill="1" applyAlignment="1">
      <alignment horizontal="center" vertical="center"/>
    </xf>
    <xf numFmtId="0" fontId="115" fillId="0" borderId="122" xfId="0" applyFont="1" applyFill="1" applyBorder="1" applyAlignment="1">
      <alignment horizontal="center" vertical="center" wrapText="1"/>
    </xf>
    <xf numFmtId="0" fontId="113" fillId="79" borderId="122" xfId="0" applyFont="1" applyFill="1" applyBorder="1"/>
    <xf numFmtId="0" fontId="116" fillId="79" borderId="122" xfId="0" applyFont="1" applyFill="1" applyBorder="1"/>
    <xf numFmtId="0" fontId="85" fillId="0" borderId="122" xfId="0" applyFont="1" applyBorder="1"/>
    <xf numFmtId="10" fontId="84" fillId="0" borderId="23" xfId="20962" applyNumberFormat="1" applyFont="1" applyBorder="1" applyAlignment="1"/>
    <xf numFmtId="10" fontId="84" fillId="0" borderId="42" xfId="20962" applyNumberFormat="1" applyFont="1" applyBorder="1" applyAlignment="1"/>
    <xf numFmtId="164" fontId="3" fillId="0" borderId="89" xfId="7" applyNumberFormat="1" applyFont="1" applyFill="1" applyBorder="1" applyAlignment="1">
      <alignment horizontal="right" vertical="center" wrapText="1"/>
    </xf>
    <xf numFmtId="164" fontId="4" fillId="36" borderId="89" xfId="7" applyNumberFormat="1" applyFont="1" applyFill="1" applyBorder="1" applyAlignment="1">
      <alignment horizontal="left" vertical="center" wrapText="1"/>
    </xf>
    <xf numFmtId="164" fontId="4" fillId="36" borderId="89" xfId="7" applyNumberFormat="1" applyFont="1" applyFill="1" applyBorder="1" applyAlignment="1">
      <alignment horizontal="center" vertical="center" wrapText="1"/>
    </xf>
    <xf numFmtId="164" fontId="3" fillId="0" borderId="26" xfId="7" applyNumberFormat="1" applyFont="1" applyFill="1" applyBorder="1" applyAlignment="1">
      <alignment horizontal="right" vertical="center" wrapText="1"/>
    </xf>
    <xf numFmtId="164" fontId="9" fillId="37" borderId="0" xfId="7" applyNumberFormat="1" applyFont="1" applyFill="1" applyBorder="1"/>
    <xf numFmtId="164" fontId="3" fillId="0" borderId="93" xfId="7" applyNumberFormat="1" applyFont="1" applyFill="1" applyBorder="1" applyAlignment="1">
      <alignment vertical="center"/>
    </xf>
    <xf numFmtId="164" fontId="3" fillId="0" borderId="71" xfId="7" applyNumberFormat="1" applyFont="1" applyFill="1" applyBorder="1" applyAlignment="1">
      <alignment vertical="center"/>
    </xf>
    <xf numFmtId="164" fontId="3" fillId="3" borderId="91" xfId="7" applyNumberFormat="1" applyFont="1" applyFill="1" applyBorder="1" applyAlignment="1">
      <alignment vertical="center"/>
    </xf>
    <xf numFmtId="164" fontId="3" fillId="3" borderId="92" xfId="7" applyNumberFormat="1" applyFont="1" applyFill="1" applyBorder="1" applyAlignment="1">
      <alignment vertical="center"/>
    </xf>
    <xf numFmtId="164" fontId="3" fillId="0" borderId="88" xfId="7" applyNumberFormat="1" applyFont="1" applyFill="1" applyBorder="1" applyAlignment="1">
      <alignment vertical="center"/>
    </xf>
    <xf numFmtId="164" fontId="3" fillId="0" borderId="94" xfId="7" applyNumberFormat="1" applyFont="1" applyFill="1" applyBorder="1" applyAlignment="1">
      <alignment vertical="center"/>
    </xf>
    <xf numFmtId="164" fontId="3" fillId="0" borderId="89" xfId="7" applyNumberFormat="1" applyFont="1" applyFill="1" applyBorder="1" applyAlignment="1">
      <alignment vertical="center"/>
    </xf>
    <xf numFmtId="164" fontId="3" fillId="0" borderId="25" xfId="7" applyNumberFormat="1" applyFont="1" applyFill="1" applyBorder="1" applyAlignment="1">
      <alignment vertical="center"/>
    </xf>
    <xf numFmtId="164" fontId="3" fillId="0" borderId="27" xfId="7" applyNumberFormat="1" applyFont="1" applyFill="1" applyBorder="1" applyAlignment="1">
      <alignment vertical="center"/>
    </xf>
    <xf numFmtId="164" fontId="3" fillId="0" borderId="26" xfId="7" applyNumberFormat="1" applyFont="1" applyFill="1" applyBorder="1" applyAlignment="1">
      <alignment vertical="center"/>
    </xf>
    <xf numFmtId="9" fontId="3" fillId="0" borderId="102" xfId="20962" applyNumberFormat="1" applyFont="1" applyFill="1" applyBorder="1" applyAlignment="1">
      <alignment vertical="center"/>
    </xf>
    <xf numFmtId="9" fontId="3" fillId="0" borderId="103" xfId="20962" applyNumberFormat="1" applyFont="1" applyFill="1" applyBorder="1" applyAlignment="1">
      <alignment vertical="center"/>
    </xf>
    <xf numFmtId="9" fontId="3" fillId="0" borderId="0" xfId="20962" applyNumberFormat="1" applyFont="1"/>
    <xf numFmtId="164" fontId="3" fillId="0" borderId="29" xfId="7" applyNumberFormat="1" applyFont="1" applyFill="1" applyBorder="1" applyAlignment="1">
      <alignment vertical="center"/>
    </xf>
    <xf numFmtId="164" fontId="3" fillId="0" borderId="20" xfId="7" applyNumberFormat="1" applyFont="1" applyFill="1" applyBorder="1" applyAlignment="1">
      <alignment vertical="center"/>
    </xf>
    <xf numFmtId="164" fontId="3" fillId="0" borderId="98" xfId="7" applyNumberFormat="1" applyFont="1" applyFill="1" applyBorder="1" applyAlignment="1">
      <alignment vertical="center"/>
    </xf>
    <xf numFmtId="164" fontId="3" fillId="0" borderId="99" xfId="7" applyNumberFormat="1" applyFont="1" applyFill="1" applyBorder="1" applyAlignment="1">
      <alignment vertical="center"/>
    </xf>
    <xf numFmtId="10" fontId="105" fillId="0" borderId="107" xfId="20962" applyNumberFormat="1" applyFont="1" applyFill="1" applyBorder="1" applyAlignment="1" applyProtection="1">
      <alignment horizontal="right" vertical="center"/>
      <protection locked="0"/>
    </xf>
    <xf numFmtId="164" fontId="116" fillId="0" borderId="122" xfId="7" applyNumberFormat="1" applyFont="1" applyFill="1" applyBorder="1"/>
    <xf numFmtId="164" fontId="113" fillId="0" borderId="122" xfId="7" applyNumberFormat="1" applyFont="1" applyFill="1" applyBorder="1"/>
    <xf numFmtId="164" fontId="112" fillId="0" borderId="122" xfId="7" applyNumberFormat="1" applyFont="1" applyFill="1" applyBorder="1"/>
    <xf numFmtId="164" fontId="113" fillId="0" borderId="122" xfId="7" applyNumberFormat="1" applyFont="1" applyFill="1" applyBorder="1" applyAlignment="1">
      <alignment horizontal="left" indent="1"/>
    </xf>
    <xf numFmtId="164" fontId="116" fillId="0" borderId="122" xfId="7" applyNumberFormat="1" applyFont="1" applyBorder="1"/>
    <xf numFmtId="164" fontId="113" fillId="0" borderId="122" xfId="7" applyNumberFormat="1" applyFont="1" applyBorder="1"/>
    <xf numFmtId="164" fontId="113" fillId="80" borderId="122" xfId="7" applyNumberFormat="1" applyFont="1" applyFill="1" applyBorder="1"/>
    <xf numFmtId="164" fontId="113" fillId="0" borderId="122" xfId="7" applyNumberFormat="1" applyFont="1" applyBorder="1" applyAlignment="1">
      <alignment horizontal="left" indent="1"/>
    </xf>
    <xf numFmtId="164" fontId="116" fillId="0" borderId="7" xfId="7" applyNumberFormat="1" applyFont="1" applyFill="1" applyBorder="1"/>
    <xf numFmtId="164" fontId="113" fillId="0" borderId="122" xfId="7" applyNumberFormat="1" applyFont="1" applyFill="1" applyBorder="1" applyAlignment="1">
      <alignment horizontal="left" indent="2"/>
    </xf>
    <xf numFmtId="164" fontId="113" fillId="0" borderId="122" xfId="7" applyNumberFormat="1" applyFont="1" applyFill="1" applyBorder="1" applyAlignment="1">
      <alignment horizontal="left" indent="3"/>
    </xf>
    <xf numFmtId="164" fontId="113" fillId="0" borderId="122" xfId="7" applyNumberFormat="1" applyFont="1" applyFill="1" applyBorder="1" applyAlignment="1">
      <alignment horizontal="left" vertical="top" wrapText="1" indent="2"/>
    </xf>
    <xf numFmtId="164" fontId="113" fillId="0" borderId="122" xfId="7" applyNumberFormat="1" applyFont="1" applyFill="1" applyBorder="1" applyAlignment="1">
      <alignment horizontal="left" wrapText="1" indent="3"/>
    </xf>
    <xf numFmtId="164" fontId="113" fillId="0" borderId="122" xfId="7" applyNumberFormat="1" applyFont="1" applyFill="1" applyBorder="1" applyAlignment="1">
      <alignment horizontal="left" wrapText="1" indent="2"/>
    </xf>
    <xf numFmtId="164" fontId="113" fillId="0" borderId="122" xfId="7" applyNumberFormat="1" applyFont="1" applyFill="1" applyBorder="1" applyAlignment="1">
      <alignment horizontal="left" wrapText="1" indent="1"/>
    </xf>
    <xf numFmtId="164" fontId="112" fillId="0" borderId="122" xfId="7" applyNumberFormat="1" applyFont="1" applyFill="1" applyBorder="1" applyAlignment="1">
      <alignment horizontal="left" vertical="center" wrapText="1"/>
    </xf>
    <xf numFmtId="164" fontId="113" fillId="0" borderId="122" xfId="7" applyNumberFormat="1" applyFont="1" applyFill="1" applyBorder="1" applyAlignment="1">
      <alignment horizontal="center" vertical="center" wrapText="1"/>
    </xf>
    <xf numFmtId="164" fontId="113" fillId="0" borderId="122" xfId="7" applyNumberFormat="1" applyFont="1" applyFill="1" applyBorder="1" applyAlignment="1">
      <alignment horizontal="center" vertical="center"/>
    </xf>
    <xf numFmtId="164" fontId="115" fillId="0" borderId="122" xfId="7" applyNumberFormat="1" applyFont="1" applyFill="1" applyBorder="1" applyAlignment="1">
      <alignment horizontal="left" vertical="center" wrapText="1"/>
    </xf>
    <xf numFmtId="0" fontId="45" fillId="0" borderId="124" xfId="0" applyFont="1" applyFill="1" applyBorder="1" applyAlignment="1" applyProtection="1">
      <alignment horizontal="center"/>
    </xf>
    <xf numFmtId="0" fontId="2" fillId="0" borderId="122" xfId="0" applyFont="1" applyFill="1" applyBorder="1" applyAlignment="1" applyProtection="1">
      <alignment horizontal="center" vertical="center" wrapText="1"/>
    </xf>
    <xf numFmtId="0" fontId="2" fillId="0" borderId="89" xfId="0" applyFont="1" applyFill="1" applyBorder="1" applyAlignment="1" applyProtection="1">
      <alignment horizontal="center" vertical="center" wrapText="1"/>
    </xf>
    <xf numFmtId="0" fontId="2" fillId="0" borderId="124" xfId="0" applyFont="1" applyFill="1" applyBorder="1" applyAlignment="1" applyProtection="1">
      <alignment horizontal="left"/>
    </xf>
    <xf numFmtId="193" fontId="2" fillId="0" borderId="122" xfId="7" applyNumberFormat="1" applyFont="1" applyFill="1" applyBorder="1" applyAlignment="1" applyProtection="1">
      <alignment horizontal="right"/>
    </xf>
    <xf numFmtId="193" fontId="2" fillId="36" borderId="122" xfId="7" applyNumberFormat="1" applyFont="1" applyFill="1" applyBorder="1" applyAlignment="1" applyProtection="1">
      <alignment horizontal="right"/>
    </xf>
    <xf numFmtId="193" fontId="2" fillId="0" borderId="126" xfId="0" applyNumberFormat="1" applyFont="1" applyFill="1" applyBorder="1" applyAlignment="1" applyProtection="1">
      <alignment horizontal="right"/>
    </xf>
    <xf numFmtId="193" fontId="2" fillId="0" borderId="122" xfId="0" applyNumberFormat="1" applyFont="1" applyFill="1" applyBorder="1" applyAlignment="1" applyProtection="1">
      <alignment horizontal="right"/>
    </xf>
    <xf numFmtId="193" fontId="2" fillId="36" borderId="89" xfId="0" applyNumberFormat="1" applyFont="1" applyFill="1" applyBorder="1" applyAlignment="1" applyProtection="1">
      <alignment horizontal="right"/>
    </xf>
    <xf numFmtId="0" fontId="2" fillId="0" borderId="124" xfId="0" applyFont="1" applyFill="1" applyBorder="1" applyAlignment="1" applyProtection="1">
      <alignment horizontal="left" indent="2"/>
    </xf>
    <xf numFmtId="0" fontId="45" fillId="0" borderId="124" xfId="0" applyFont="1" applyFill="1" applyBorder="1" applyAlignment="1" applyProtection="1"/>
    <xf numFmtId="193" fontId="2" fillId="0" borderId="122" xfId="7" applyNumberFormat="1" applyFont="1" applyFill="1" applyBorder="1" applyAlignment="1" applyProtection="1">
      <alignment horizontal="right"/>
      <protection locked="0"/>
    </xf>
    <xf numFmtId="193" fontId="2" fillId="0" borderId="126" xfId="0" applyNumberFormat="1" applyFont="1" applyFill="1" applyBorder="1" applyAlignment="1" applyProtection="1">
      <alignment horizontal="right"/>
      <protection locked="0"/>
    </xf>
    <xf numFmtId="193" fontId="2" fillId="0" borderId="122" xfId="0" applyNumberFormat="1" applyFont="1" applyFill="1" applyBorder="1" applyAlignment="1" applyProtection="1">
      <alignment horizontal="right"/>
      <protection locked="0"/>
    </xf>
    <xf numFmtId="193" fontId="2" fillId="0" borderId="89" xfId="0" applyNumberFormat="1" applyFont="1" applyFill="1" applyBorder="1" applyAlignment="1" applyProtection="1">
      <alignment horizontal="right"/>
    </xf>
    <xf numFmtId="0" fontId="2" fillId="0" borderId="124" xfId="0" applyFont="1" applyFill="1" applyBorder="1" applyAlignment="1" applyProtection="1">
      <alignment horizontal="left" indent="1"/>
    </xf>
    <xf numFmtId="0" fontId="45" fillId="0" borderId="124" xfId="0" applyFont="1" applyFill="1" applyBorder="1" applyAlignment="1" applyProtection="1">
      <alignment horizontal="left"/>
    </xf>
    <xf numFmtId="0" fontId="2" fillId="0" borderId="122" xfId="0" applyFont="1" applyFill="1" applyBorder="1" applyAlignment="1">
      <alignment horizontal="left" vertical="center"/>
    </xf>
    <xf numFmtId="0" fontId="2" fillId="0" borderId="122" xfId="0" applyFont="1" applyFill="1" applyBorder="1" applyAlignment="1">
      <alignment horizontal="center" vertical="center" wrapText="1"/>
    </xf>
    <xf numFmtId="0" fontId="2" fillId="0" borderId="89" xfId="0" applyFont="1" applyFill="1" applyBorder="1" applyAlignment="1">
      <alignment horizontal="center" vertical="center" wrapText="1"/>
    </xf>
    <xf numFmtId="38" fontId="2" fillId="0" borderId="122" xfId="0" applyNumberFormat="1" applyFont="1" applyFill="1" applyBorder="1" applyAlignment="1" applyProtection="1">
      <alignment horizontal="right"/>
      <protection locked="0"/>
    </xf>
    <xf numFmtId="38" fontId="2" fillId="0" borderId="89" xfId="0" applyNumberFormat="1" applyFont="1" applyFill="1" applyBorder="1" applyAlignment="1" applyProtection="1">
      <alignment horizontal="right"/>
      <protection locked="0"/>
    </xf>
    <xf numFmtId="0" fontId="2" fillId="0" borderId="122" xfId="0" applyFont="1" applyFill="1" applyBorder="1" applyAlignment="1">
      <alignment horizontal="left" wrapText="1" indent="1"/>
    </xf>
    <xf numFmtId="38" fontId="2" fillId="36" borderId="122" xfId="0" applyNumberFormat="1" applyFont="1" applyFill="1" applyBorder="1" applyAlignment="1">
      <alignment horizontal="right"/>
    </xf>
    <xf numFmtId="0" fontId="2" fillId="0" borderId="122" xfId="0" applyFont="1" applyFill="1" applyBorder="1" applyAlignment="1">
      <alignment horizontal="left" wrapText="1" indent="2"/>
    </xf>
    <xf numFmtId="0" fontId="45" fillId="0" borderId="122" xfId="0" applyFont="1" applyFill="1" applyBorder="1" applyAlignment="1"/>
    <xf numFmtId="38" fontId="2" fillId="3" borderId="122" xfId="0" applyNumberFormat="1" applyFont="1" applyFill="1" applyBorder="1" applyAlignment="1" applyProtection="1">
      <alignment horizontal="right"/>
      <protection locked="0"/>
    </xf>
    <xf numFmtId="0" fontId="45" fillId="0" borderId="122" xfId="0" applyFont="1" applyFill="1" applyBorder="1" applyAlignment="1">
      <alignment horizontal="left"/>
    </xf>
    <xf numFmtId="0" fontId="45" fillId="0" borderId="122" xfId="0" applyFont="1" applyFill="1" applyBorder="1" applyAlignment="1">
      <alignment horizontal="center"/>
    </xf>
    <xf numFmtId="0" fontId="45" fillId="3" borderId="122" xfId="0" applyFont="1" applyFill="1" applyBorder="1" applyAlignment="1">
      <alignment horizontal="center"/>
    </xf>
    <xf numFmtId="0" fontId="2" fillId="0" borderId="122" xfId="0" applyFont="1" applyFill="1" applyBorder="1" applyAlignment="1">
      <alignment horizontal="left" indent="1"/>
    </xf>
    <xf numFmtId="38" fontId="2" fillId="36" borderId="122" xfId="0" applyNumberFormat="1" applyFont="1" applyFill="1" applyBorder="1" applyAlignment="1" applyProtection="1">
      <alignment horizontal="right"/>
    </xf>
    <xf numFmtId="0" fontId="45" fillId="0" borderId="122" xfId="0" applyFont="1" applyFill="1" applyBorder="1" applyAlignment="1">
      <alignment horizontal="left" indent="1"/>
    </xf>
    <xf numFmtId="0" fontId="45" fillId="0" borderId="122" xfId="0" applyFont="1" applyFill="1" applyBorder="1" applyAlignment="1">
      <alignment horizontal="left" vertical="center" wrapText="1"/>
    </xf>
    <xf numFmtId="38" fontId="2" fillId="0" borderId="122" xfId="0" applyNumberFormat="1" applyFont="1" applyFill="1" applyBorder="1" applyAlignment="1" applyProtection="1">
      <alignment horizontal="right" vertical="center"/>
      <protection locked="0"/>
    </xf>
    <xf numFmtId="0" fontId="45" fillId="0" borderId="122" xfId="0" applyFont="1" applyFill="1" applyBorder="1" applyAlignment="1" applyProtection="1">
      <alignment horizontal="left"/>
      <protection locked="0"/>
    </xf>
    <xf numFmtId="193" fontId="2" fillId="36" borderId="122" xfId="0" applyNumberFormat="1" applyFont="1" applyFill="1" applyBorder="1" applyAlignment="1" applyProtection="1">
      <alignment horizontal="right"/>
    </xf>
    <xf numFmtId="0" fontId="2" fillId="0" borderId="122" xfId="0" applyFont="1" applyFill="1" applyBorder="1" applyAlignment="1" applyProtection="1">
      <alignment horizontal="left" indent="4"/>
      <protection locked="0"/>
    </xf>
    <xf numFmtId="0" fontId="45" fillId="0" borderId="126" xfId="0" applyNumberFormat="1" applyFont="1" applyFill="1" applyBorder="1" applyAlignment="1">
      <alignment vertical="center" wrapText="1"/>
    </xf>
    <xf numFmtId="0" fontId="2" fillId="0" borderId="126" xfId="0" applyNumberFormat="1" applyFont="1" applyFill="1" applyBorder="1" applyAlignment="1">
      <alignment horizontal="left" vertical="center" wrapText="1" indent="4"/>
    </xf>
    <xf numFmtId="0" fontId="95" fillId="0" borderId="126" xfId="0" applyNumberFormat="1" applyFont="1" applyFill="1" applyBorder="1" applyAlignment="1">
      <alignment vertical="center" wrapText="1"/>
    </xf>
    <xf numFmtId="0" fontId="2" fillId="0" borderId="122" xfId="0" applyFont="1" applyFill="1" applyBorder="1" applyAlignment="1" applyProtection="1">
      <alignment horizontal="left" vertical="center" indent="11"/>
      <protection locked="0"/>
    </xf>
    <xf numFmtId="0" fontId="46" fillId="0" borderId="122" xfId="0" applyFont="1" applyFill="1" applyBorder="1" applyAlignment="1" applyProtection="1">
      <alignment horizontal="left" vertical="center" indent="17"/>
      <protection locked="0"/>
    </xf>
    <xf numFmtId="0" fontId="96" fillId="0" borderId="126" xfId="0" applyNumberFormat="1" applyFont="1" applyFill="1" applyBorder="1" applyAlignment="1">
      <alignment horizontal="left" vertical="center" wrapText="1"/>
    </xf>
    <xf numFmtId="0" fontId="2" fillId="0" borderId="126" xfId="0" applyNumberFormat="1" applyFont="1" applyFill="1" applyBorder="1" applyAlignment="1">
      <alignment horizontal="left" vertical="center" wrapText="1"/>
    </xf>
    <xf numFmtId="164" fontId="85" fillId="0" borderId="0" xfId="7" applyNumberFormat="1" applyFont="1"/>
    <xf numFmtId="193" fontId="85" fillId="0" borderId="0" xfId="0" applyNumberFormat="1" applyFont="1"/>
    <xf numFmtId="38" fontId="84" fillId="0" borderId="0" xfId="0" applyNumberFormat="1" applyFont="1"/>
    <xf numFmtId="193" fontId="85" fillId="0" borderId="0" xfId="0" applyNumberFormat="1" applyFont="1" applyFill="1"/>
    <xf numFmtId="3" fontId="89" fillId="0" borderId="0" xfId="0" applyNumberFormat="1" applyFont="1"/>
    <xf numFmtId="14" fontId="2" fillId="0" borderId="0" xfId="0" applyNumberFormat="1" applyFont="1" applyAlignment="1">
      <alignment horizontal="left"/>
    </xf>
    <xf numFmtId="0" fontId="3" fillId="0" borderId="122" xfId="0" applyFont="1" applyFill="1" applyBorder="1" applyAlignment="1">
      <alignment horizontal="center"/>
    </xf>
    <xf numFmtId="0" fontId="3" fillId="0" borderId="122" xfId="0" applyFont="1" applyBorder="1" applyAlignment="1">
      <alignment horizontal="center"/>
    </xf>
    <xf numFmtId="0" fontId="3" fillId="0" borderId="122" xfId="0" applyFont="1" applyBorder="1" applyAlignment="1">
      <alignment wrapText="1"/>
    </xf>
    <xf numFmtId="164" fontId="3" fillId="0" borderId="122" xfId="7" applyNumberFormat="1" applyFont="1" applyBorder="1"/>
    <xf numFmtId="0" fontId="99" fillId="0" borderId="122" xfId="0" applyFont="1" applyBorder="1" applyAlignment="1">
      <alignment horizontal="left" wrapText="1" indent="2"/>
    </xf>
    <xf numFmtId="169" fontId="9" fillId="37" borderId="122" xfId="20" applyBorder="1"/>
    <xf numFmtId="164" fontId="3" fillId="0" borderId="122" xfId="7" applyNumberFormat="1" applyFont="1" applyBorder="1" applyAlignment="1">
      <alignment vertical="center"/>
    </xf>
    <xf numFmtId="0" fontId="4" fillId="0" borderId="122" xfId="0" applyFont="1" applyBorder="1" applyAlignment="1">
      <alignment wrapText="1"/>
    </xf>
    <xf numFmtId="164" fontId="3" fillId="0" borderId="122" xfId="7" applyNumberFormat="1" applyFont="1" applyFill="1" applyBorder="1"/>
    <xf numFmtId="164" fontId="3" fillId="0" borderId="122" xfId="7" applyNumberFormat="1" applyFont="1" applyFill="1" applyBorder="1" applyAlignment="1">
      <alignment vertical="center"/>
    </xf>
    <xf numFmtId="0" fontId="99" fillId="0" borderId="122" xfId="0" applyFont="1" applyBorder="1" applyAlignment="1">
      <alignment horizontal="left" wrapText="1" indent="4"/>
    </xf>
    <xf numFmtId="164" fontId="3" fillId="0" borderId="78" xfId="7" applyNumberFormat="1" applyFont="1" applyFill="1" applyBorder="1"/>
    <xf numFmtId="164" fontId="2" fillId="37" borderId="0" xfId="7" applyNumberFormat="1" applyFont="1" applyFill="1" applyBorder="1"/>
    <xf numFmtId="164" fontId="2" fillId="37" borderId="104" xfId="7" applyNumberFormat="1" applyFont="1" applyFill="1" applyBorder="1"/>
    <xf numFmtId="193" fontId="2" fillId="0" borderId="122" xfId="0" applyNumberFormat="1" applyFont="1" applyFill="1" applyBorder="1" applyAlignment="1" applyProtection="1">
      <alignment vertical="center" wrapText="1"/>
      <protection locked="0"/>
    </xf>
    <xf numFmtId="193" fontId="84" fillId="0" borderId="122" xfId="0" applyNumberFormat="1" applyFont="1" applyFill="1" applyBorder="1" applyAlignment="1" applyProtection="1">
      <alignment vertical="center" wrapText="1"/>
      <protection locked="0"/>
    </xf>
    <xf numFmtId="193" fontId="84" fillId="0" borderId="89" xfId="0" applyNumberFormat="1" applyFont="1" applyFill="1" applyBorder="1" applyAlignment="1" applyProtection="1">
      <alignment vertical="center" wrapText="1"/>
      <protection locked="0"/>
    </xf>
    <xf numFmtId="169" fontId="2" fillId="37" borderId="0" xfId="20" applyFont="1" applyBorder="1"/>
    <xf numFmtId="169" fontId="2" fillId="37" borderId="104" xfId="20" applyFont="1" applyBorder="1"/>
    <xf numFmtId="193" fontId="2" fillId="0" borderId="122" xfId="0" applyNumberFormat="1" applyFont="1" applyFill="1" applyBorder="1" applyAlignment="1" applyProtection="1">
      <alignment horizontal="right" vertical="center" wrapText="1"/>
      <protection locked="0"/>
    </xf>
    <xf numFmtId="193" fontId="45" fillId="0" borderId="122" xfId="0" applyNumberFormat="1" applyFont="1" applyFill="1" applyBorder="1" applyAlignment="1" applyProtection="1">
      <alignment horizontal="right" vertical="center" wrapText="1"/>
      <protection locked="0"/>
    </xf>
    <xf numFmtId="10" fontId="2" fillId="0" borderId="122" xfId="20962" applyNumberFormat="1" applyFont="1" applyBorder="1" applyAlignment="1" applyProtection="1">
      <alignment horizontal="right" vertical="center" wrapText="1"/>
      <protection locked="0"/>
    </xf>
    <xf numFmtId="10" fontId="84" fillId="0" borderId="122" xfId="20962" applyNumberFormat="1" applyFont="1" applyBorder="1" applyAlignment="1" applyProtection="1">
      <alignment vertical="center" wrapText="1"/>
      <protection locked="0"/>
    </xf>
    <xf numFmtId="10" fontId="84" fillId="0" borderId="89" xfId="20962" applyNumberFormat="1" applyFont="1" applyBorder="1" applyAlignment="1" applyProtection="1">
      <alignment vertical="center" wrapText="1"/>
      <protection locked="0"/>
    </xf>
    <xf numFmtId="10" fontId="2" fillId="37" borderId="0" xfId="20962" applyNumberFormat="1" applyFont="1" applyFill="1" applyBorder="1"/>
    <xf numFmtId="10" fontId="2" fillId="37" borderId="104" xfId="20962" applyNumberFormat="1" applyFont="1" applyFill="1" applyBorder="1"/>
    <xf numFmtId="10" fontId="2" fillId="2" borderId="122" xfId="20962" applyNumberFormat="1" applyFont="1" applyFill="1" applyBorder="1" applyAlignment="1" applyProtection="1">
      <alignment vertical="center"/>
      <protection locked="0"/>
    </xf>
    <xf numFmtId="10" fontId="87" fillId="2" borderId="122" xfId="20962" applyNumberFormat="1" applyFont="1" applyFill="1" applyBorder="1" applyAlignment="1" applyProtection="1">
      <alignment vertical="center"/>
      <protection locked="0"/>
    </xf>
    <xf numFmtId="10" fontId="87" fillId="2" borderId="89" xfId="20962" applyNumberFormat="1" applyFont="1" applyFill="1" applyBorder="1" applyAlignment="1" applyProtection="1">
      <alignment vertical="center"/>
      <protection locked="0"/>
    </xf>
    <xf numFmtId="10" fontId="2" fillId="0" borderId="122" xfId="20962" applyNumberFormat="1" applyFont="1" applyFill="1" applyBorder="1" applyAlignment="1" applyProtection="1">
      <alignment horizontal="right" vertical="center" wrapText="1"/>
      <protection locked="0"/>
    </xf>
    <xf numFmtId="10" fontId="84" fillId="0" borderId="122" xfId="20962" applyNumberFormat="1" applyFont="1" applyFill="1" applyBorder="1" applyAlignment="1" applyProtection="1">
      <alignment horizontal="right" vertical="center" wrapText="1"/>
      <protection locked="0"/>
    </xf>
    <xf numFmtId="10" fontId="84" fillId="0" borderId="89" xfId="20962" applyNumberFormat="1" applyFont="1" applyFill="1" applyBorder="1" applyAlignment="1" applyProtection="1">
      <alignment horizontal="right" vertical="center" wrapText="1"/>
      <protection locked="0"/>
    </xf>
    <xf numFmtId="193" fontId="2" fillId="2" borderId="122" xfId="0" applyNumberFormat="1" applyFont="1" applyFill="1" applyBorder="1" applyAlignment="1" applyProtection="1">
      <alignment vertical="center"/>
      <protection locked="0"/>
    </xf>
    <xf numFmtId="193" fontId="87" fillId="2" borderId="122" xfId="0" applyNumberFormat="1" applyFont="1" applyFill="1" applyBorder="1" applyAlignment="1" applyProtection="1">
      <alignment vertical="center"/>
      <protection locked="0"/>
    </xf>
    <xf numFmtId="193" fontId="87" fillId="2" borderId="89" xfId="0" applyNumberFormat="1" applyFont="1" applyFill="1" applyBorder="1" applyAlignment="1" applyProtection="1">
      <alignment vertical="center"/>
      <protection locked="0"/>
    </xf>
    <xf numFmtId="9" fontId="2" fillId="2" borderId="123" xfId="20962" applyFont="1" applyFill="1" applyBorder="1" applyAlignment="1" applyProtection="1">
      <alignment vertical="center"/>
      <protection locked="0"/>
    </xf>
    <xf numFmtId="9" fontId="87" fillId="2" borderId="123" xfId="20962" applyFont="1" applyFill="1" applyBorder="1" applyAlignment="1" applyProtection="1">
      <alignment vertical="center"/>
      <protection locked="0"/>
    </xf>
    <xf numFmtId="9" fontId="87" fillId="2" borderId="99" xfId="20962" applyFont="1" applyFill="1" applyBorder="1" applyAlignment="1" applyProtection="1">
      <alignment vertical="center"/>
      <protection locked="0"/>
    </xf>
    <xf numFmtId="193" fontId="2" fillId="2" borderId="123" xfId="0" applyNumberFormat="1" applyFont="1" applyFill="1" applyBorder="1" applyAlignment="1" applyProtection="1">
      <alignment vertical="center"/>
      <protection locked="0"/>
    </xf>
    <xf numFmtId="193" fontId="87" fillId="2" borderId="123" xfId="0" applyNumberFormat="1" applyFont="1" applyFill="1" applyBorder="1" applyAlignment="1" applyProtection="1">
      <alignment vertical="center"/>
      <protection locked="0"/>
    </xf>
    <xf numFmtId="193" fontId="87" fillId="2" borderId="99" xfId="0" applyNumberFormat="1" applyFont="1" applyFill="1" applyBorder="1" applyAlignment="1" applyProtection="1">
      <alignment vertical="center"/>
      <protection locked="0"/>
    </xf>
    <xf numFmtId="194" fontId="2" fillId="2" borderId="25" xfId="0" applyNumberFormat="1" applyFont="1" applyFill="1" applyBorder="1" applyAlignment="1" applyProtection="1">
      <alignment vertical="center"/>
      <protection locked="0"/>
    </xf>
    <xf numFmtId="194" fontId="87" fillId="2" borderId="25" xfId="0" applyNumberFormat="1" applyFont="1" applyFill="1" applyBorder="1" applyAlignment="1" applyProtection="1">
      <alignment vertical="center"/>
      <protection locked="0"/>
    </xf>
    <xf numFmtId="194" fontId="87" fillId="2" borderId="26" xfId="0" applyNumberFormat="1" applyFont="1" applyFill="1" applyBorder="1" applyAlignment="1" applyProtection="1">
      <alignment vertical="center"/>
      <protection locked="0"/>
    </xf>
    <xf numFmtId="0" fontId="84" fillId="0" borderId="0" xfId="0" applyFont="1" applyFill="1" applyBorder="1" applyAlignment="1">
      <alignment horizontal="left" vertical="center" wrapText="1"/>
    </xf>
    <xf numFmtId="0" fontId="2" fillId="0" borderId="0" xfId="0" applyFont="1" applyAlignment="1">
      <alignment horizontal="left"/>
    </xf>
    <xf numFmtId="0" fontId="84" fillId="0" borderId="0" xfId="0" applyFont="1" applyFill="1" applyAlignment="1">
      <alignment horizontal="left"/>
    </xf>
    <xf numFmtId="0" fontId="85" fillId="0" borderId="0" xfId="0" applyFont="1" applyFill="1" applyAlignment="1">
      <alignment horizontal="left"/>
    </xf>
    <xf numFmtId="0" fontId="85" fillId="0" borderId="0" xfId="0" applyFont="1" applyAlignment="1">
      <alignment horizontal="left"/>
    </xf>
    <xf numFmtId="0" fontId="2" fillId="0" borderId="0" xfId="11" applyFont="1" applyFill="1" applyBorder="1" applyAlignment="1" applyProtection="1">
      <alignment horizontal="left"/>
    </xf>
    <xf numFmtId="193" fontId="3" fillId="0" borderId="0" xfId="0" applyNumberFormat="1" applyFont="1"/>
    <xf numFmtId="43" fontId="3" fillId="0" borderId="0" xfId="0" applyNumberFormat="1" applyFont="1"/>
    <xf numFmtId="0" fontId="112" fillId="0" borderId="0" xfId="11" applyFont="1" applyFill="1" applyBorder="1" applyAlignment="1" applyProtection="1">
      <alignment horizontal="left"/>
    </xf>
    <xf numFmtId="0" fontId="113" fillId="0" borderId="0" xfId="0" applyFont="1" applyFill="1" applyAlignment="1">
      <alignment horizontal="left"/>
    </xf>
    <xf numFmtId="14" fontId="84" fillId="0" borderId="0" xfId="0" applyNumberFormat="1" applyFont="1" applyFill="1" applyAlignment="1">
      <alignment horizontal="left"/>
    </xf>
    <xf numFmtId="0" fontId="113" fillId="0" borderId="0" xfId="0" applyFont="1" applyFill="1" applyAlignment="1">
      <alignment horizontal="left" wrapText="1"/>
    </xf>
    <xf numFmtId="0" fontId="3" fillId="0" borderId="0" xfId="0" applyFont="1" applyAlignment="1">
      <alignment horizontal="left"/>
    </xf>
    <xf numFmtId="0" fontId="0" fillId="0" borderId="0" xfId="0" applyAlignment="1">
      <alignment horizontal="left"/>
    </xf>
    <xf numFmtId="0" fontId="84" fillId="0" borderId="0" xfId="0" applyFont="1" applyAlignment="1">
      <alignment horizontal="left"/>
    </xf>
    <xf numFmtId="0" fontId="89" fillId="0" borderId="0" xfId="0" applyFont="1" applyAlignment="1">
      <alignment horizontal="left"/>
    </xf>
    <xf numFmtId="0" fontId="3" fillId="0" borderId="0" xfId="0" applyFont="1" applyFill="1" applyAlignment="1">
      <alignment horizontal="left"/>
    </xf>
    <xf numFmtId="0" fontId="94" fillId="0" borderId="0" xfId="11" applyFont="1" applyFill="1" applyBorder="1" applyAlignment="1" applyProtection="1">
      <alignment horizontal="left"/>
    </xf>
    <xf numFmtId="0" fontId="2" fillId="0" borderId="0" xfId="0" applyFont="1" applyBorder="1" applyAlignment="1">
      <alignment horizontal="left"/>
    </xf>
    <xf numFmtId="0" fontId="84" fillId="0" borderId="0" xfId="0" applyFont="1" applyBorder="1" applyAlignment="1">
      <alignment horizontal="left"/>
    </xf>
    <xf numFmtId="0" fontId="89" fillId="0" borderId="0" xfId="0" applyFont="1" applyBorder="1" applyAlignment="1">
      <alignment horizontal="left"/>
    </xf>
    <xf numFmtId="14" fontId="84" fillId="0" borderId="0" xfId="0" applyNumberFormat="1" applyFont="1" applyAlignment="1">
      <alignment horizontal="left"/>
    </xf>
    <xf numFmtId="0" fontId="85" fillId="0" borderId="0" xfId="0" applyFont="1" applyBorder="1" applyAlignment="1">
      <alignment horizontal="left"/>
    </xf>
    <xf numFmtId="0" fontId="84" fillId="0" borderId="3" xfId="0" applyFont="1" applyBorder="1" applyAlignment="1">
      <alignment horizontal="left"/>
    </xf>
    <xf numFmtId="0" fontId="91" fillId="0" borderId="3" xfId="20960" applyFont="1" applyFill="1" applyBorder="1" applyAlignment="1" applyProtection="1">
      <alignment horizontal="left" vertical="center"/>
    </xf>
    <xf numFmtId="0" fontId="85" fillId="0" borderId="122" xfId="0" applyFont="1" applyBorder="1" applyAlignment="1">
      <alignment horizontal="left"/>
    </xf>
    <xf numFmtId="0" fontId="86" fillId="0" borderId="0" xfId="0" applyFont="1" applyFill="1" applyBorder="1" applyAlignment="1">
      <alignment horizontal="left" wrapText="1"/>
    </xf>
    <xf numFmtId="0" fontId="86" fillId="0" borderId="0" xfId="0" applyFont="1" applyAlignment="1">
      <alignment horizontal="left"/>
    </xf>
    <xf numFmtId="0" fontId="113" fillId="0" borderId="123" xfId="0" applyFont="1" applyFill="1" applyBorder="1" applyAlignment="1">
      <alignment horizontal="center" vertical="center" wrapText="1"/>
    </xf>
    <xf numFmtId="193" fontId="94" fillId="36" borderId="122" xfId="5" applyNumberFormat="1" applyFont="1" applyFill="1" applyBorder="1" applyProtection="1">
      <protection locked="0"/>
    </xf>
    <xf numFmtId="14" fontId="84" fillId="0" borderId="0" xfId="0" applyNumberFormat="1" applyFont="1" applyFill="1"/>
    <xf numFmtId="0" fontId="0" fillId="0" borderId="7" xfId="0" applyBorder="1"/>
    <xf numFmtId="0" fontId="113" fillId="0" borderId="114" xfId="0" applyFont="1" applyFill="1" applyBorder="1" applyAlignment="1">
      <alignment horizontal="center" vertical="center" wrapText="1"/>
    </xf>
    <xf numFmtId="0" fontId="0" fillId="0" borderId="122" xfId="0" applyBorder="1" applyAlignment="1">
      <alignment horizontal="left" indent="2"/>
    </xf>
    <xf numFmtId="0" fontId="124" fillId="0" borderId="129" xfId="0" applyNumberFormat="1" applyFont="1" applyFill="1" applyBorder="1" applyAlignment="1">
      <alignment vertical="center" wrapText="1" readingOrder="1"/>
    </xf>
    <xf numFmtId="0" fontId="124" fillId="0" borderId="130" xfId="0" applyNumberFormat="1" applyFont="1" applyFill="1" applyBorder="1" applyAlignment="1">
      <alignment vertical="center" wrapText="1" readingOrder="1"/>
    </xf>
    <xf numFmtId="0" fontId="0" fillId="0" borderId="122" xfId="0" applyBorder="1" applyAlignment="1">
      <alignment horizontal="left" indent="3"/>
    </xf>
    <xf numFmtId="0" fontId="124" fillId="0" borderId="130" xfId="0" applyNumberFormat="1" applyFont="1" applyFill="1" applyBorder="1" applyAlignment="1">
      <alignment horizontal="left" vertical="center" wrapText="1" indent="1" readingOrder="1"/>
    </xf>
    <xf numFmtId="0" fontId="0" fillId="0" borderId="123" xfId="0" applyBorder="1" applyAlignment="1">
      <alignment horizontal="left" indent="2"/>
    </xf>
    <xf numFmtId="0" fontId="124" fillId="0" borderId="131" xfId="0" applyNumberFormat="1" applyFont="1" applyFill="1" applyBorder="1" applyAlignment="1">
      <alignment vertical="center" wrapText="1" readingOrder="1"/>
    </xf>
    <xf numFmtId="0" fontId="0" fillId="0" borderId="122" xfId="0" applyFill="1" applyBorder="1" applyAlignment="1">
      <alignment horizontal="left" indent="2"/>
    </xf>
    <xf numFmtId="0" fontId="125" fillId="0" borderId="122" xfId="0" applyNumberFormat="1" applyFont="1" applyFill="1" applyBorder="1" applyAlignment="1">
      <alignment vertical="center" wrapText="1" readingOrder="1"/>
    </xf>
    <xf numFmtId="0" fontId="84" fillId="0" borderId="122" xfId="0" applyFont="1" applyFill="1" applyBorder="1"/>
    <xf numFmtId="0" fontId="6" fillId="0" borderId="122" xfId="17" applyFill="1" applyBorder="1" applyAlignment="1" applyProtection="1"/>
    <xf numFmtId="43" fontId="121" fillId="0" borderId="122" xfId="7" applyFont="1" applyBorder="1"/>
    <xf numFmtId="9" fontId="121" fillId="0" borderId="122" xfId="20962" applyFont="1" applyBorder="1"/>
    <xf numFmtId="43" fontId="121" fillId="0" borderId="123" xfId="7" applyFont="1" applyBorder="1"/>
    <xf numFmtId="9" fontId="121" fillId="0" borderId="123" xfId="20962" applyFont="1" applyBorder="1"/>
    <xf numFmtId="43" fontId="126" fillId="0" borderId="122" xfId="7" applyFont="1" applyBorder="1"/>
    <xf numFmtId="9" fontId="126" fillId="0" borderId="122" xfId="20962" applyFont="1" applyBorder="1"/>
    <xf numFmtId="164" fontId="3" fillId="0" borderId="89" xfId="7" applyNumberFormat="1" applyFont="1" applyBorder="1" applyAlignment="1">
      <alignment vertical="center"/>
    </xf>
    <xf numFmtId="164" fontId="2" fillId="36" borderId="122" xfId="7" applyNumberFormat="1" applyFont="1" applyFill="1" applyBorder="1" applyAlignment="1" applyProtection="1">
      <alignment horizontal="right"/>
    </xf>
    <xf numFmtId="164" fontId="2" fillId="0" borderId="122" xfId="7" applyNumberFormat="1" applyFont="1" applyFill="1" applyBorder="1" applyAlignment="1" applyProtection="1">
      <alignment horizontal="right"/>
      <protection locked="0"/>
    </xf>
    <xf numFmtId="164" fontId="2" fillId="36" borderId="89" xfId="7" applyNumberFormat="1" applyFont="1" applyFill="1" applyBorder="1" applyAlignment="1" applyProtection="1">
      <alignment horizontal="right"/>
    </xf>
    <xf numFmtId="164" fontId="2" fillId="36" borderId="122" xfId="7" applyNumberFormat="1" applyFont="1" applyFill="1" applyBorder="1" applyAlignment="1">
      <alignment horizontal="right"/>
    </xf>
    <xf numFmtId="164" fontId="2" fillId="3" borderId="122" xfId="7" applyNumberFormat="1" applyFont="1" applyFill="1" applyBorder="1" applyAlignment="1" applyProtection="1">
      <alignment horizontal="right"/>
    </xf>
    <xf numFmtId="164" fontId="2" fillId="3" borderId="122" xfId="7" applyNumberFormat="1" applyFont="1" applyFill="1" applyBorder="1" applyAlignment="1" applyProtection="1">
      <alignment horizontal="right"/>
      <protection locked="0"/>
    </xf>
    <xf numFmtId="164" fontId="2" fillId="3" borderId="89" xfId="7" applyNumberFormat="1" applyFont="1" applyFill="1" applyBorder="1" applyAlignment="1" applyProtection="1">
      <alignment horizontal="right"/>
    </xf>
    <xf numFmtId="164" fontId="45" fillId="3" borderId="122" xfId="7" applyNumberFormat="1" applyFont="1" applyFill="1" applyBorder="1" applyAlignment="1">
      <alignment horizontal="center"/>
    </xf>
    <xf numFmtId="164" fontId="2" fillId="0" borderId="122" xfId="7" applyNumberFormat="1" applyFont="1" applyFill="1" applyBorder="1" applyAlignment="1" applyProtection="1">
      <alignment horizontal="right" vertical="center"/>
      <protection locked="0"/>
    </xf>
    <xf numFmtId="164" fontId="2" fillId="36" borderId="25" xfId="7" applyNumberFormat="1" applyFont="1" applyFill="1" applyBorder="1" applyAlignment="1" applyProtection="1">
      <alignment horizontal="right"/>
    </xf>
    <xf numFmtId="164" fontId="2" fillId="36" borderId="25" xfId="7" applyNumberFormat="1" applyFont="1" applyFill="1" applyBorder="1" applyAlignment="1">
      <alignment horizontal="right"/>
    </xf>
    <xf numFmtId="164" fontId="2" fillId="36" borderId="26" xfId="7" applyNumberFormat="1" applyFont="1" applyFill="1" applyBorder="1" applyAlignment="1" applyProtection="1">
      <alignment horizontal="right"/>
    </xf>
    <xf numFmtId="193" fontId="96" fillId="0" borderId="89" xfId="2" applyNumberFormat="1" applyFont="1" applyFill="1" applyBorder="1" applyAlignment="1" applyProtection="1">
      <alignment vertical="top"/>
      <protection locked="0"/>
    </xf>
    <xf numFmtId="193" fontId="96" fillId="3" borderId="89" xfId="2" applyNumberFormat="1" applyFont="1" applyFill="1" applyBorder="1" applyAlignment="1" applyProtection="1">
      <alignment vertical="top"/>
      <protection locked="0"/>
    </xf>
    <xf numFmtId="193" fontId="96" fillId="3" borderId="89" xfId="2" applyNumberFormat="1" applyFont="1" applyFill="1" applyBorder="1" applyAlignment="1" applyProtection="1">
      <alignment vertical="top" wrapText="1"/>
      <protection locked="0"/>
    </xf>
    <xf numFmtId="193" fontId="95" fillId="36" borderId="89" xfId="2" applyNumberFormat="1" applyFont="1" applyFill="1" applyBorder="1" applyAlignment="1" applyProtection="1">
      <alignment vertical="top"/>
    </xf>
    <xf numFmtId="193" fontId="95" fillId="36" borderId="89" xfId="2" applyNumberFormat="1" applyFont="1" applyFill="1" applyBorder="1" applyAlignment="1" applyProtection="1">
      <alignment vertical="top" wrapText="1"/>
    </xf>
    <xf numFmtId="193" fontId="95" fillId="36" borderId="89" xfId="2" applyNumberFormat="1" applyFont="1" applyFill="1" applyBorder="1" applyAlignment="1" applyProtection="1">
      <alignment vertical="top" wrapText="1"/>
      <protection locked="0"/>
    </xf>
    <xf numFmtId="193" fontId="95" fillId="36" borderId="26" xfId="2" applyNumberFormat="1" applyFont="1" applyFill="1" applyBorder="1" applyAlignment="1" applyProtection="1">
      <alignment vertical="top" wrapText="1"/>
    </xf>
    <xf numFmtId="0" fontId="94" fillId="3" borderId="122" xfId="5" applyFont="1" applyFill="1" applyBorder="1" applyProtection="1">
      <protection locked="0"/>
    </xf>
    <xf numFmtId="193" fontId="94" fillId="36" borderId="122" xfId="1" applyNumberFormat="1" applyFont="1" applyFill="1" applyBorder="1" applyProtection="1">
      <protection locked="0"/>
    </xf>
    <xf numFmtId="164" fontId="94" fillId="36" borderId="89" xfId="7" applyNumberFormat="1" applyFont="1" applyFill="1" applyBorder="1" applyProtection="1">
      <protection locked="0"/>
    </xf>
    <xf numFmtId="193" fontId="94" fillId="3" borderId="122" xfId="5" applyNumberFormat="1" applyFont="1" applyFill="1" applyBorder="1" applyProtection="1">
      <protection locked="0"/>
    </xf>
    <xf numFmtId="165" fontId="94" fillId="3" borderId="122" xfId="8" applyNumberFormat="1" applyFont="1" applyFill="1" applyBorder="1" applyAlignment="1" applyProtection="1">
      <alignment horizontal="right" wrapText="1"/>
      <protection locked="0"/>
    </xf>
    <xf numFmtId="165" fontId="94" fillId="4" borderId="122" xfId="8" applyNumberFormat="1" applyFont="1" applyFill="1" applyBorder="1" applyAlignment="1" applyProtection="1">
      <alignment horizontal="right" wrapText="1"/>
      <protection locked="0"/>
    </xf>
    <xf numFmtId="193" fontId="127" fillId="36" borderId="25" xfId="16" applyNumberFormat="1" applyFont="1" applyFill="1" applyBorder="1" applyAlignment="1" applyProtection="1">
      <protection locked="0"/>
    </xf>
    <xf numFmtId="3" fontId="127" fillId="36" borderId="25" xfId="16" applyNumberFormat="1" applyFont="1" applyFill="1" applyBorder="1" applyAlignment="1" applyProtection="1">
      <protection locked="0"/>
    </xf>
    <xf numFmtId="193" fontId="127" fillId="36" borderId="25" xfId="1" applyNumberFormat="1" applyFont="1" applyFill="1" applyBorder="1" applyAlignment="1" applyProtection="1">
      <protection locked="0"/>
    </xf>
    <xf numFmtId="164" fontId="3" fillId="0" borderId="89" xfId="7" applyNumberFormat="1" applyFont="1" applyFill="1" applyBorder="1"/>
    <xf numFmtId="164" fontId="113" fillId="0" borderId="0" xfId="0" applyNumberFormat="1" applyFont="1" applyFill="1"/>
    <xf numFmtId="0" fontId="2" fillId="0" borderId="124" xfId="0" applyFont="1" applyBorder="1" applyAlignment="1">
      <alignment wrapText="1"/>
    </xf>
    <xf numFmtId="10" fontId="84" fillId="0" borderId="92" xfId="20962" applyNumberFormat="1" applyFont="1" applyBorder="1" applyAlignment="1"/>
    <xf numFmtId="0" fontId="112" fillId="0" borderId="122" xfId="0" applyNumberFormat="1" applyFont="1" applyFill="1" applyBorder="1" applyAlignment="1">
      <alignment horizontal="left" vertical="center"/>
    </xf>
    <xf numFmtId="0" fontId="93" fillId="0" borderId="73" xfId="0" applyFont="1" applyBorder="1" applyAlignment="1">
      <alignment horizontal="left" wrapText="1"/>
    </xf>
    <xf numFmtId="0" fontId="93" fillId="0" borderId="72" xfId="0" applyFont="1" applyBorder="1" applyAlignment="1">
      <alignment horizontal="left" wrapText="1"/>
    </xf>
    <xf numFmtId="0" fontId="2" fillId="0" borderId="29" xfId="0" applyFont="1" applyFill="1" applyBorder="1" applyAlignment="1" applyProtection="1">
      <alignment horizontal="center"/>
    </xf>
    <xf numFmtId="0" fontId="2" fillId="0" borderId="30" xfId="0" applyFont="1" applyFill="1" applyBorder="1" applyAlignment="1" applyProtection="1">
      <alignment horizontal="center"/>
    </xf>
    <xf numFmtId="0" fontId="2" fillId="0" borderId="32" xfId="0" applyFont="1" applyFill="1" applyBorder="1" applyAlignment="1" applyProtection="1">
      <alignment horizontal="center"/>
    </xf>
    <xf numFmtId="0" fontId="2" fillId="0" borderId="31" xfId="0" applyFont="1" applyFill="1" applyBorder="1" applyAlignment="1" applyProtection="1">
      <alignment horizontal="center"/>
    </xf>
    <xf numFmtId="0" fontId="86" fillId="0" borderId="4" xfId="0" applyFont="1" applyBorder="1" applyAlignment="1">
      <alignment horizontal="center" vertical="center"/>
    </xf>
    <xf numFmtId="0" fontId="86" fillId="0" borderId="74" xfId="0" applyFont="1" applyBorder="1" applyAlignment="1">
      <alignment horizontal="center" vertical="center"/>
    </xf>
    <xf numFmtId="0" fontId="45" fillId="0" borderId="5"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0" fontId="86" fillId="0" borderId="88" xfId="0" applyFont="1" applyFill="1" applyBorder="1" applyAlignment="1">
      <alignment horizontal="center" vertical="center" wrapText="1"/>
    </xf>
    <xf numFmtId="0" fontId="84" fillId="0" borderId="88" xfId="0" applyFont="1" applyFill="1" applyBorder="1" applyAlignment="1">
      <alignment horizontal="center" vertical="center" wrapText="1"/>
    </xf>
    <xf numFmtId="0" fontId="45" fillId="0" borderId="88" xfId="11" applyFont="1" applyFill="1" applyBorder="1" applyAlignment="1" applyProtection="1">
      <alignment horizontal="center" vertical="center" wrapText="1"/>
    </xf>
    <xf numFmtId="0" fontId="45" fillId="0" borderId="89" xfId="11" applyFont="1" applyFill="1" applyBorder="1" applyAlignment="1" applyProtection="1">
      <alignment horizontal="center" vertical="center" wrapText="1"/>
    </xf>
    <xf numFmtId="0" fontId="45" fillId="0" borderId="78"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79" xfId="13" applyFont="1" applyFill="1" applyBorder="1" applyAlignment="1" applyProtection="1">
      <alignment horizontal="center" vertical="center" wrapText="1"/>
      <protection locked="0"/>
    </xf>
    <xf numFmtId="0" fontId="98" fillId="3" borderId="71"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77" xfId="1" applyNumberFormat="1" applyFont="1" applyFill="1" applyBorder="1" applyAlignment="1" applyProtection="1">
      <alignment horizontal="center"/>
      <protection locked="0"/>
    </xf>
    <xf numFmtId="164" fontId="45" fillId="3" borderId="30" xfId="1" applyNumberFormat="1" applyFont="1" applyFill="1" applyBorder="1" applyAlignment="1" applyProtection="1">
      <alignment horizontal="center"/>
      <protection locked="0"/>
    </xf>
    <xf numFmtId="164" fontId="45" fillId="3" borderId="31" xfId="1" applyNumberFormat="1" applyFont="1" applyFill="1" applyBorder="1" applyAlignment="1" applyProtection="1">
      <alignment horizontal="center"/>
      <protection locked="0"/>
    </xf>
    <xf numFmtId="164" fontId="45" fillId="0" borderId="18" xfId="1" applyNumberFormat="1" applyFont="1" applyFill="1" applyBorder="1" applyAlignment="1" applyProtection="1">
      <alignment horizontal="center"/>
      <protection locked="0"/>
    </xf>
    <xf numFmtId="164" fontId="45" fillId="0" borderId="19" xfId="1" applyNumberFormat="1" applyFont="1" applyFill="1" applyBorder="1" applyAlignment="1" applyProtection="1">
      <alignment horizontal="center"/>
      <protection locked="0"/>
    </xf>
    <xf numFmtId="164" fontId="45" fillId="0" borderId="20" xfId="1" applyNumberFormat="1" applyFont="1" applyFill="1" applyBorder="1" applyAlignment="1" applyProtection="1">
      <alignment horizontal="center"/>
      <protection locked="0"/>
    </xf>
    <xf numFmtId="0" fontId="86" fillId="0" borderId="55" xfId="0" applyFont="1" applyBorder="1" applyAlignment="1">
      <alignment horizontal="center" vertical="center" wrapText="1"/>
    </xf>
    <xf numFmtId="0" fontId="86" fillId="0" borderId="56" xfId="0" applyFont="1" applyBorder="1" applyAlignment="1">
      <alignment horizontal="center" vertical="center" wrapText="1"/>
    </xf>
    <xf numFmtId="164" fontId="45" fillId="0" borderId="80" xfId="1" applyNumberFormat="1" applyFont="1" applyFill="1" applyBorder="1" applyAlignment="1" applyProtection="1">
      <alignment horizontal="center" vertical="center" wrapText="1"/>
      <protection locked="0"/>
    </xf>
    <xf numFmtId="164" fontId="45" fillId="0" borderId="81" xfId="1" applyNumberFormat="1" applyFont="1" applyFill="1" applyBorder="1" applyAlignment="1" applyProtection="1">
      <alignment horizontal="center" vertical="center" wrapText="1"/>
      <protection locked="0"/>
    </xf>
    <xf numFmtId="0" fontId="3" fillId="0" borderId="79"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86" fillId="0" borderId="82" xfId="0" applyFont="1" applyBorder="1" applyAlignment="1">
      <alignment horizontal="center"/>
    </xf>
    <xf numFmtId="0" fontId="86" fillId="0" borderId="83"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99" fillId="0" borderId="58" xfId="0" applyFont="1" applyFill="1" applyBorder="1" applyAlignment="1">
      <alignment horizontal="left" vertical="center"/>
    </xf>
    <xf numFmtId="0" fontId="99" fillId="0" borderId="59" xfId="0" applyFont="1" applyFill="1" applyBorder="1" applyAlignment="1">
      <alignment horizontal="left" vertical="center"/>
    </xf>
    <xf numFmtId="0" fontId="3" fillId="0" borderId="59" xfId="0" applyFont="1" applyFill="1" applyBorder="1" applyAlignment="1">
      <alignment horizontal="center" vertical="center" wrapText="1"/>
    </xf>
    <xf numFmtId="0" fontId="3" fillId="0" borderId="85"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0" borderId="19" xfId="0" applyFont="1" applyBorder="1" applyAlignment="1">
      <alignment horizontal="center"/>
    </xf>
    <xf numFmtId="0" fontId="3" fillId="0" borderId="20" xfId="0" applyFont="1" applyBorder="1" applyAlignment="1">
      <alignment horizontal="center" vertical="center" wrapText="1"/>
    </xf>
    <xf numFmtId="0" fontId="3" fillId="0" borderId="89" xfId="0" applyFont="1" applyBorder="1" applyAlignment="1">
      <alignment horizontal="center" vertical="center" wrapText="1"/>
    </xf>
    <xf numFmtId="0" fontId="115" fillId="0" borderId="112" xfId="0" applyNumberFormat="1" applyFont="1" applyFill="1" applyBorder="1" applyAlignment="1">
      <alignment horizontal="left" vertical="center" wrapText="1"/>
    </xf>
    <xf numFmtId="0" fontId="115" fillId="0" borderId="113" xfId="0" applyNumberFormat="1" applyFont="1" applyFill="1" applyBorder="1" applyAlignment="1">
      <alignment horizontal="left" vertical="center" wrapText="1"/>
    </xf>
    <xf numFmtId="0" fontId="115" fillId="0" borderId="117" xfId="0" applyNumberFormat="1" applyFont="1" applyFill="1" applyBorder="1" applyAlignment="1">
      <alignment horizontal="left" vertical="center" wrapText="1"/>
    </xf>
    <xf numFmtId="0" fontId="115" fillId="0" borderId="118" xfId="0" applyNumberFormat="1" applyFont="1" applyFill="1" applyBorder="1" applyAlignment="1">
      <alignment horizontal="left" vertical="center" wrapText="1"/>
    </xf>
    <xf numFmtId="0" fontId="115" fillId="0" borderId="120" xfId="0" applyNumberFormat="1" applyFont="1" applyFill="1" applyBorder="1" applyAlignment="1">
      <alignment horizontal="left" vertical="center" wrapText="1"/>
    </xf>
    <xf numFmtId="0" fontId="115" fillId="0" borderId="121" xfId="0" applyNumberFormat="1" applyFont="1" applyFill="1" applyBorder="1" applyAlignment="1">
      <alignment horizontal="left" vertical="center" wrapText="1"/>
    </xf>
    <xf numFmtId="0" fontId="116" fillId="0" borderId="114" xfId="0" applyFont="1" applyFill="1" applyBorder="1" applyAlignment="1">
      <alignment horizontal="center" vertical="center" wrapText="1"/>
    </xf>
    <xf numFmtId="0" fontId="116" fillId="0" borderId="115" xfId="0" applyFont="1" applyFill="1" applyBorder="1" applyAlignment="1">
      <alignment horizontal="center" vertical="center" wrapText="1"/>
    </xf>
    <xf numFmtId="0" fontId="116" fillId="0" borderId="116" xfId="0" applyFont="1" applyFill="1" applyBorder="1" applyAlignment="1">
      <alignment horizontal="center" vertical="center" wrapText="1"/>
    </xf>
    <xf numFmtId="0" fontId="116" fillId="0" borderId="93" xfId="0" applyFont="1" applyFill="1" applyBorder="1" applyAlignment="1">
      <alignment horizontal="center" vertical="center" wrapText="1"/>
    </xf>
    <xf numFmtId="0" fontId="116" fillId="0" borderId="119" xfId="0" applyFont="1" applyFill="1" applyBorder="1" applyAlignment="1">
      <alignment horizontal="center" vertical="center" wrapText="1"/>
    </xf>
    <xf numFmtId="0" fontId="116" fillId="0" borderId="83" xfId="0" applyFont="1" applyFill="1" applyBorder="1" applyAlignment="1">
      <alignment horizontal="center" vertical="center" wrapText="1"/>
    </xf>
    <xf numFmtId="0" fontId="113" fillId="0" borderId="123"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122" xfId="0" applyFont="1" applyFill="1" applyBorder="1" applyAlignment="1">
      <alignment horizontal="center" vertical="center" wrapText="1"/>
    </xf>
    <xf numFmtId="0" fontId="120" fillId="0" borderId="122" xfId="0" applyFont="1" applyFill="1" applyBorder="1" applyAlignment="1">
      <alignment horizontal="center" vertical="center"/>
    </xf>
    <xf numFmtId="0" fontId="120" fillId="0" borderId="114" xfId="0" applyFont="1" applyFill="1" applyBorder="1" applyAlignment="1">
      <alignment horizontal="center" vertical="center"/>
    </xf>
    <xf numFmtId="0" fontId="120" fillId="0" borderId="116" xfId="0" applyFont="1" applyFill="1" applyBorder="1" applyAlignment="1">
      <alignment horizontal="center" vertical="center"/>
    </xf>
    <xf numFmtId="0" fontId="120" fillId="0" borderId="93" xfId="0" applyFont="1" applyFill="1" applyBorder="1" applyAlignment="1">
      <alignment horizontal="center" vertical="center"/>
    </xf>
    <xf numFmtId="0" fontId="120" fillId="0" borderId="83" xfId="0" applyFont="1" applyFill="1" applyBorder="1" applyAlignment="1">
      <alignment horizontal="center" vertical="center"/>
    </xf>
    <xf numFmtId="0" fontId="116" fillId="0" borderId="122" xfId="0" applyFont="1" applyFill="1" applyBorder="1" applyAlignment="1">
      <alignment horizontal="center" vertical="center" wrapText="1"/>
    </xf>
    <xf numFmtId="0" fontId="116" fillId="0" borderId="78" xfId="0" applyFont="1" applyFill="1" applyBorder="1" applyAlignment="1">
      <alignment horizontal="center" vertical="center" wrapText="1"/>
    </xf>
    <xf numFmtId="0" fontId="116" fillId="0" borderId="76" xfId="0" applyFont="1" applyFill="1" applyBorder="1" applyAlignment="1">
      <alignment horizontal="center" vertical="center" wrapText="1"/>
    </xf>
    <xf numFmtId="0" fontId="113" fillId="0" borderId="124" xfId="0" applyFont="1" applyFill="1" applyBorder="1" applyAlignment="1">
      <alignment horizontal="center" vertical="center" wrapText="1"/>
    </xf>
    <xf numFmtId="0" fontId="113" fillId="0" borderId="125" xfId="0" applyFont="1" applyFill="1" applyBorder="1" applyAlignment="1">
      <alignment horizontal="center" vertical="center" wrapText="1"/>
    </xf>
    <xf numFmtId="0" fontId="113" fillId="0" borderId="126" xfId="0" applyFont="1" applyFill="1" applyBorder="1" applyAlignment="1">
      <alignment horizontal="center" vertical="center" wrapText="1"/>
    </xf>
    <xf numFmtId="0" fontId="116" fillId="0" borderId="84"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84" xfId="0" applyFont="1" applyFill="1" applyBorder="1" applyAlignment="1">
      <alignment horizontal="center" vertical="center" wrapText="1"/>
    </xf>
    <xf numFmtId="0" fontId="113" fillId="0" borderId="78"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76" xfId="0" applyFont="1" applyFill="1" applyBorder="1" applyAlignment="1">
      <alignment horizontal="center" vertical="center" wrapText="1"/>
    </xf>
    <xf numFmtId="0" fontId="113" fillId="0" borderId="83" xfId="0" applyFont="1" applyFill="1" applyBorder="1" applyAlignment="1">
      <alignment horizontal="center" vertical="center" wrapText="1"/>
    </xf>
    <xf numFmtId="0" fontId="116" fillId="0" borderId="114" xfId="0" applyFont="1" applyFill="1" applyBorder="1" applyAlignment="1">
      <alignment horizontal="center" vertical="top" wrapText="1"/>
    </xf>
    <xf numFmtId="0" fontId="116" fillId="0" borderId="116" xfId="0" applyFont="1" applyFill="1" applyBorder="1" applyAlignment="1">
      <alignment horizontal="center" vertical="top" wrapText="1"/>
    </xf>
    <xf numFmtId="0" fontId="116" fillId="0" borderId="78" xfId="0" applyFont="1" applyFill="1" applyBorder="1" applyAlignment="1">
      <alignment horizontal="center" vertical="top" wrapText="1"/>
    </xf>
    <xf numFmtId="0" fontId="116" fillId="0" borderId="76" xfId="0" applyFont="1" applyFill="1" applyBorder="1" applyAlignment="1">
      <alignment horizontal="center" vertical="top" wrapText="1"/>
    </xf>
    <xf numFmtId="0" fontId="116" fillId="0" borderId="93" xfId="0" applyFont="1" applyFill="1" applyBorder="1" applyAlignment="1">
      <alignment horizontal="center" vertical="top" wrapText="1"/>
    </xf>
    <xf numFmtId="0" fontId="116" fillId="0" borderId="83" xfId="0" applyFont="1" applyFill="1" applyBorder="1" applyAlignment="1">
      <alignment horizontal="center" vertical="top" wrapText="1"/>
    </xf>
    <xf numFmtId="0" fontId="113" fillId="0" borderId="0" xfId="0" applyFont="1" applyFill="1" applyBorder="1" applyAlignment="1">
      <alignment horizontal="center" vertical="center"/>
    </xf>
    <xf numFmtId="0" fontId="113" fillId="0" borderId="76" xfId="0" applyFont="1" applyFill="1" applyBorder="1" applyAlignment="1">
      <alignment horizontal="center" vertical="center"/>
    </xf>
    <xf numFmtId="0" fontId="113" fillId="0" borderId="78" xfId="0" applyFont="1" applyFill="1" applyBorder="1" applyAlignment="1">
      <alignment horizontal="center" vertical="center"/>
    </xf>
    <xf numFmtId="0" fontId="113" fillId="0" borderId="124" xfId="0" applyFont="1" applyFill="1" applyBorder="1" applyAlignment="1">
      <alignment horizontal="center" vertical="center"/>
    </xf>
    <xf numFmtId="0" fontId="113" fillId="0" borderId="125" xfId="0" applyFont="1" applyFill="1" applyBorder="1" applyAlignment="1">
      <alignment horizontal="center" vertical="center"/>
    </xf>
    <xf numFmtId="0" fontId="113" fillId="0" borderId="126" xfId="0" applyFont="1" applyFill="1" applyBorder="1" applyAlignment="1">
      <alignment horizontal="center" vertical="center"/>
    </xf>
    <xf numFmtId="0" fontId="113" fillId="0" borderId="114" xfId="0" applyFont="1" applyFill="1" applyBorder="1" applyAlignment="1">
      <alignment horizontal="center" vertical="top" wrapText="1"/>
    </xf>
    <xf numFmtId="0" fontId="113" fillId="0" borderId="115" xfId="0" applyFont="1" applyFill="1" applyBorder="1" applyAlignment="1">
      <alignment horizontal="center" vertical="top" wrapText="1"/>
    </xf>
    <xf numFmtId="0" fontId="113" fillId="0" borderId="116" xfId="0" applyFont="1" applyFill="1" applyBorder="1" applyAlignment="1">
      <alignment horizontal="center" vertical="top" wrapText="1"/>
    </xf>
    <xf numFmtId="0" fontId="113" fillId="0" borderId="125" xfId="0" applyFont="1" applyFill="1" applyBorder="1" applyAlignment="1">
      <alignment horizontal="center" vertical="top" wrapText="1"/>
    </xf>
    <xf numFmtId="0" fontId="113" fillId="0" borderId="126" xfId="0" applyFont="1" applyFill="1" applyBorder="1" applyAlignment="1">
      <alignment horizontal="center" vertical="top" wrapText="1"/>
    </xf>
    <xf numFmtId="0" fontId="113" fillId="0" borderId="123" xfId="0" applyFont="1" applyFill="1" applyBorder="1" applyAlignment="1">
      <alignment horizontal="center" vertical="top" wrapText="1"/>
    </xf>
    <xf numFmtId="0" fontId="113" fillId="0" borderId="7" xfId="0" applyFont="1" applyFill="1" applyBorder="1" applyAlignment="1">
      <alignment horizontal="center" vertical="top" wrapText="1"/>
    </xf>
    <xf numFmtId="0" fontId="115" fillId="0" borderId="127" xfId="0" applyNumberFormat="1" applyFont="1" applyFill="1" applyBorder="1" applyAlignment="1">
      <alignment horizontal="left" vertical="top" wrapText="1"/>
    </xf>
    <xf numFmtId="0" fontId="115" fillId="0" borderId="128" xfId="0" applyNumberFormat="1" applyFont="1" applyFill="1" applyBorder="1" applyAlignment="1">
      <alignment horizontal="left" vertical="top" wrapText="1"/>
    </xf>
    <xf numFmtId="0" fontId="123" fillId="0" borderId="122" xfId="0" applyFont="1" applyBorder="1" applyAlignment="1">
      <alignment horizontal="center" vertical="center" wrapText="1"/>
    </xf>
    <xf numFmtId="0" fontId="122" fillId="0" borderId="122" xfId="0" applyFont="1" applyBorder="1" applyAlignment="1">
      <alignment horizontal="center" vertical="center"/>
    </xf>
    <xf numFmtId="0" fontId="121" fillId="0" borderId="123" xfId="0" applyFont="1" applyBorder="1" applyAlignment="1">
      <alignment horizontal="center" vertical="center" wrapText="1"/>
    </xf>
    <xf numFmtId="0" fontId="121" fillId="0" borderId="114" xfId="0" applyFont="1" applyBorder="1" applyAlignment="1">
      <alignment horizontal="center" vertical="center" wrapText="1"/>
    </xf>
  </cellXfs>
  <cellStyles count="20966">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tabSelected="1" zoomScaleNormal="100" workbookViewId="0">
      <selection activeCell="A2" sqref="A2"/>
    </sheetView>
  </sheetViews>
  <sheetFormatPr defaultColWidth="9.140625" defaultRowHeight="14.25"/>
  <cols>
    <col min="1" max="1" width="10.42578125" style="4" customWidth="1"/>
    <col min="2" max="2" width="138.42578125" style="5" bestFit="1" customWidth="1"/>
    <col min="3" max="3" width="39.42578125" style="5" customWidth="1"/>
    <col min="4" max="6" width="9.140625" style="5"/>
    <col min="7" max="7" width="25" style="5" customWidth="1"/>
    <col min="8" max="16384" width="9.140625" style="5"/>
  </cols>
  <sheetData>
    <row r="1" spans="1:3" s="633" customFormat="1" ht="15">
      <c r="A1" s="652"/>
      <c r="B1" s="653" t="s">
        <v>343</v>
      </c>
      <c r="C1" s="652"/>
    </row>
    <row r="2" spans="1:3" s="633" customFormat="1">
      <c r="A2" s="185">
        <v>1</v>
      </c>
      <c r="B2" s="321" t="s">
        <v>344</v>
      </c>
      <c r="C2" s="654" t="s">
        <v>716</v>
      </c>
    </row>
    <row r="3" spans="1:3">
      <c r="A3" s="185">
        <v>2</v>
      </c>
      <c r="B3" s="322" t="s">
        <v>340</v>
      </c>
      <c r="C3" s="489" t="s">
        <v>717</v>
      </c>
    </row>
    <row r="4" spans="1:3">
      <c r="A4" s="185">
        <v>3</v>
      </c>
      <c r="B4" s="323" t="s">
        <v>345</v>
      </c>
      <c r="C4" s="489" t="s">
        <v>718</v>
      </c>
    </row>
    <row r="5" spans="1:3">
      <c r="A5" s="186">
        <v>4</v>
      </c>
      <c r="B5" s="324" t="s">
        <v>341</v>
      </c>
      <c r="C5" s="489" t="s">
        <v>719</v>
      </c>
    </row>
    <row r="6" spans="1:3" s="187" customFormat="1" ht="45.75" customHeight="1">
      <c r="A6" s="713" t="s">
        <v>419</v>
      </c>
      <c r="B6" s="714"/>
      <c r="C6" s="714"/>
    </row>
    <row r="7" spans="1:3" ht="15">
      <c r="A7" s="188" t="s">
        <v>29</v>
      </c>
      <c r="B7" s="184" t="s">
        <v>342</v>
      </c>
    </row>
    <row r="8" spans="1:3">
      <c r="A8" s="153">
        <v>1</v>
      </c>
      <c r="B8" s="228" t="s">
        <v>20</v>
      </c>
    </row>
    <row r="9" spans="1:3">
      <c r="A9" s="153">
        <v>2</v>
      </c>
      <c r="B9" s="229" t="s">
        <v>21</v>
      </c>
    </row>
    <row r="10" spans="1:3">
      <c r="A10" s="153">
        <v>3</v>
      </c>
      <c r="B10" s="229" t="s">
        <v>22</v>
      </c>
    </row>
    <row r="11" spans="1:3">
      <c r="A11" s="153">
        <v>4</v>
      </c>
      <c r="B11" s="229" t="s">
        <v>23</v>
      </c>
      <c r="C11" s="71"/>
    </row>
    <row r="12" spans="1:3">
      <c r="A12" s="153">
        <v>5</v>
      </c>
      <c r="B12" s="229" t="s">
        <v>24</v>
      </c>
    </row>
    <row r="13" spans="1:3">
      <c r="A13" s="153">
        <v>6</v>
      </c>
      <c r="B13" s="230" t="s">
        <v>352</v>
      </c>
    </row>
    <row r="14" spans="1:3">
      <c r="A14" s="153">
        <v>7</v>
      </c>
      <c r="B14" s="229" t="s">
        <v>346</v>
      </c>
    </row>
    <row r="15" spans="1:3">
      <c r="A15" s="153">
        <v>8</v>
      </c>
      <c r="B15" s="229" t="s">
        <v>347</v>
      </c>
    </row>
    <row r="16" spans="1:3">
      <c r="A16" s="153">
        <v>9</v>
      </c>
      <c r="B16" s="229" t="s">
        <v>25</v>
      </c>
    </row>
    <row r="17" spans="1:2">
      <c r="A17" s="320" t="s">
        <v>418</v>
      </c>
      <c r="B17" s="319" t="s">
        <v>405</v>
      </c>
    </row>
    <row r="18" spans="1:2">
      <c r="A18" s="153">
        <v>10</v>
      </c>
      <c r="B18" s="229" t="s">
        <v>26</v>
      </c>
    </row>
    <row r="19" spans="1:2">
      <c r="A19" s="153">
        <v>11</v>
      </c>
      <c r="B19" s="230" t="s">
        <v>348</v>
      </c>
    </row>
    <row r="20" spans="1:2">
      <c r="A20" s="153">
        <v>12</v>
      </c>
      <c r="B20" s="230" t="s">
        <v>27</v>
      </c>
    </row>
    <row r="21" spans="1:2">
      <c r="A21" s="373">
        <v>13</v>
      </c>
      <c r="B21" s="374" t="s">
        <v>349</v>
      </c>
    </row>
    <row r="22" spans="1:2">
      <c r="A22" s="373">
        <v>14</v>
      </c>
      <c r="B22" s="375" t="s">
        <v>376</v>
      </c>
    </row>
    <row r="23" spans="1:2">
      <c r="A23" s="376">
        <v>15</v>
      </c>
      <c r="B23" s="377" t="s">
        <v>28</v>
      </c>
    </row>
    <row r="24" spans="1:2">
      <c r="A24" s="376">
        <v>15.1</v>
      </c>
      <c r="B24" s="378" t="s">
        <v>432</v>
      </c>
    </row>
    <row r="25" spans="1:2">
      <c r="A25" s="376">
        <v>16</v>
      </c>
      <c r="B25" s="378" t="s">
        <v>496</v>
      </c>
    </row>
    <row r="26" spans="1:2">
      <c r="A26" s="376">
        <v>17</v>
      </c>
      <c r="B26" s="378" t="s">
        <v>537</v>
      </c>
    </row>
    <row r="27" spans="1:2">
      <c r="A27" s="376">
        <v>18</v>
      </c>
      <c r="B27" s="378" t="s">
        <v>707</v>
      </c>
    </row>
    <row r="28" spans="1:2">
      <c r="A28" s="376">
        <v>19</v>
      </c>
      <c r="B28" s="378" t="s">
        <v>708</v>
      </c>
    </row>
    <row r="29" spans="1:2">
      <c r="A29" s="376">
        <v>20</v>
      </c>
      <c r="B29" s="461" t="s">
        <v>538</v>
      </c>
    </row>
    <row r="30" spans="1:2">
      <c r="A30" s="376">
        <v>21</v>
      </c>
      <c r="B30" s="378" t="s">
        <v>704</v>
      </c>
    </row>
    <row r="31" spans="1:2">
      <c r="A31" s="376">
        <v>22</v>
      </c>
      <c r="B31" s="378" t="s">
        <v>539</v>
      </c>
    </row>
    <row r="32" spans="1:2">
      <c r="A32" s="376">
        <v>23</v>
      </c>
      <c r="B32" s="378" t="s">
        <v>540</v>
      </c>
    </row>
    <row r="33" spans="1:2">
      <c r="A33" s="376">
        <v>24</v>
      </c>
      <c r="B33" s="378" t="s">
        <v>541</v>
      </c>
    </row>
    <row r="34" spans="1:2">
      <c r="A34" s="376">
        <v>25</v>
      </c>
      <c r="B34" s="378" t="s">
        <v>542</v>
      </c>
    </row>
    <row r="35" spans="1:2">
      <c r="A35" s="671">
        <v>26</v>
      </c>
      <c r="B35" s="672" t="s">
        <v>764</v>
      </c>
    </row>
  </sheetData>
  <mergeCells count="1">
    <mergeCell ref="A6:C6"/>
  </mergeCells>
  <hyperlinks>
    <hyperlink ref="B9" location="'2.RC'!A1" display="Balance Sheet"/>
    <hyperlink ref="B12" location="'5. RWA '!A1" display="Risk-Weighted Assets (RWA)"/>
    <hyperlink ref="B8" location="'1. key ratios '!A1" display="Key ratios"/>
    <hyperlink ref="B10" location="'3.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B35" location="'26. Retail Products'!A1" display="General information on retail product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zoomScale="90" zoomScaleNormal="90" workbookViewId="0">
      <pane xSplit="1" ySplit="5" topLeftCell="B6" activePane="bottomRight" state="frozen"/>
      <selection activeCell="B20" sqref="B20"/>
      <selection pane="topRight" activeCell="B20" sqref="B20"/>
      <selection pane="bottomLeft" activeCell="B20" sqref="B20"/>
      <selection pane="bottomRight" activeCell="C6" sqref="C6:C52"/>
    </sheetView>
  </sheetViews>
  <sheetFormatPr defaultColWidth="9.140625" defaultRowHeight="12.75"/>
  <cols>
    <col min="1" max="1" width="9.5703125" style="74" bestFit="1" customWidth="1"/>
    <col min="2" max="2" width="132.42578125" style="4" customWidth="1"/>
    <col min="3" max="3" width="18.42578125" style="4" customWidth="1"/>
    <col min="4" max="16384" width="9.140625" style="4"/>
  </cols>
  <sheetData>
    <row r="1" spans="1:5" s="643" customFormat="1">
      <c r="A1" s="634" t="s">
        <v>30</v>
      </c>
      <c r="B1" s="630" t="str">
        <f>'Info '!C2</f>
        <v>JSC TBC Bank</v>
      </c>
    </row>
    <row r="2" spans="1:5" s="634" customFormat="1" ht="15.75" customHeight="1">
      <c r="A2" s="634" t="s">
        <v>31</v>
      </c>
      <c r="B2" s="584">
        <f>'8. LI2'!B2</f>
        <v>44834</v>
      </c>
    </row>
    <row r="3" spans="1:5" s="63" customFormat="1" ht="15.75" customHeight="1"/>
    <row r="4" spans="1:5" ht="13.5" thickBot="1">
      <c r="A4" s="74" t="s">
        <v>245</v>
      </c>
      <c r="B4" s="134" t="s">
        <v>244</v>
      </c>
    </row>
    <row r="5" spans="1:5">
      <c r="A5" s="75" t="s">
        <v>6</v>
      </c>
      <c r="B5" s="76"/>
      <c r="C5" s="77" t="s">
        <v>73</v>
      </c>
    </row>
    <row r="6" spans="1:5">
      <c r="A6" s="78">
        <v>1</v>
      </c>
      <c r="B6" s="79" t="s">
        <v>243</v>
      </c>
      <c r="C6" s="695">
        <v>3435930118.4609704</v>
      </c>
      <c r="E6" s="175"/>
    </row>
    <row r="7" spans="1:5">
      <c r="A7" s="78">
        <v>2</v>
      </c>
      <c r="B7" s="80" t="s">
        <v>242</v>
      </c>
      <c r="C7" s="692">
        <v>21015907.600000001</v>
      </c>
      <c r="E7" s="175"/>
    </row>
    <row r="8" spans="1:5">
      <c r="A8" s="78">
        <v>3</v>
      </c>
      <c r="B8" s="81" t="s">
        <v>241</v>
      </c>
      <c r="C8" s="692">
        <v>521190198.81999999</v>
      </c>
      <c r="E8" s="175"/>
    </row>
    <row r="9" spans="1:5">
      <c r="A9" s="78">
        <v>4</v>
      </c>
      <c r="B9" s="81" t="s">
        <v>240</v>
      </c>
      <c r="C9" s="692">
        <v>153051.93</v>
      </c>
      <c r="E9" s="175"/>
    </row>
    <row r="10" spans="1:5">
      <c r="A10" s="78">
        <v>5</v>
      </c>
      <c r="B10" s="81" t="s">
        <v>239</v>
      </c>
      <c r="C10" s="692">
        <v>6542387.6900000004</v>
      </c>
      <c r="E10" s="175"/>
    </row>
    <row r="11" spans="1:5">
      <c r="A11" s="78">
        <v>6</v>
      </c>
      <c r="B11" s="82" t="s">
        <v>238</v>
      </c>
      <c r="C11" s="692">
        <v>2887028572.4209704</v>
      </c>
      <c r="E11" s="175"/>
    </row>
    <row r="12" spans="1:5" s="49" customFormat="1">
      <c r="A12" s="78">
        <v>7</v>
      </c>
      <c r="B12" s="79" t="s">
        <v>237</v>
      </c>
      <c r="C12" s="696">
        <v>309369009.78999996</v>
      </c>
      <c r="D12" s="4"/>
      <c r="E12" s="175"/>
    </row>
    <row r="13" spans="1:5" s="49" customFormat="1">
      <c r="A13" s="78">
        <v>8</v>
      </c>
      <c r="B13" s="83" t="s">
        <v>236</v>
      </c>
      <c r="C13" s="693">
        <v>153051.93</v>
      </c>
      <c r="D13" s="4"/>
      <c r="E13" s="175"/>
    </row>
    <row r="14" spans="1:5" s="49" customFormat="1" ht="25.5">
      <c r="A14" s="78">
        <v>9</v>
      </c>
      <c r="B14" s="84" t="s">
        <v>235</v>
      </c>
      <c r="C14" s="692">
        <v>0</v>
      </c>
      <c r="D14" s="4"/>
      <c r="E14" s="175"/>
    </row>
    <row r="15" spans="1:5" s="49" customFormat="1">
      <c r="A15" s="78">
        <v>10</v>
      </c>
      <c r="B15" s="85" t="s">
        <v>234</v>
      </c>
      <c r="C15" s="692">
        <v>301608013.95999998</v>
      </c>
      <c r="D15" s="4"/>
      <c r="E15" s="175"/>
    </row>
    <row r="16" spans="1:5" s="49" customFormat="1">
      <c r="A16" s="78">
        <v>11</v>
      </c>
      <c r="B16" s="86" t="s">
        <v>233</v>
      </c>
      <c r="C16" s="692">
        <v>0</v>
      </c>
      <c r="D16" s="4"/>
      <c r="E16" s="175"/>
    </row>
    <row r="17" spans="1:5" s="49" customFormat="1">
      <c r="A17" s="78">
        <v>12</v>
      </c>
      <c r="B17" s="85" t="s">
        <v>232</v>
      </c>
      <c r="C17" s="692">
        <v>0</v>
      </c>
      <c r="D17" s="4"/>
      <c r="E17" s="175"/>
    </row>
    <row r="18" spans="1:5" s="49" customFormat="1">
      <c r="A18" s="78">
        <v>13</v>
      </c>
      <c r="B18" s="85" t="s">
        <v>231</v>
      </c>
      <c r="C18" s="692">
        <v>0</v>
      </c>
      <c r="D18" s="4"/>
      <c r="E18" s="175"/>
    </row>
    <row r="19" spans="1:5" s="49" customFormat="1">
      <c r="A19" s="78">
        <v>14</v>
      </c>
      <c r="B19" s="85" t="s">
        <v>230</v>
      </c>
      <c r="C19" s="692">
        <v>0</v>
      </c>
      <c r="D19" s="4"/>
      <c r="E19" s="175"/>
    </row>
    <row r="20" spans="1:5" s="49" customFormat="1">
      <c r="A20" s="78">
        <v>15</v>
      </c>
      <c r="B20" s="85" t="s">
        <v>229</v>
      </c>
      <c r="C20" s="692">
        <v>0</v>
      </c>
      <c r="D20" s="4"/>
      <c r="E20" s="175"/>
    </row>
    <row r="21" spans="1:5" s="49" customFormat="1" ht="25.5">
      <c r="A21" s="78">
        <v>16</v>
      </c>
      <c r="B21" s="84" t="s">
        <v>228</v>
      </c>
      <c r="C21" s="692">
        <v>0</v>
      </c>
      <c r="D21" s="4"/>
      <c r="E21" s="175"/>
    </row>
    <row r="22" spans="1:5" s="49" customFormat="1">
      <c r="A22" s="78">
        <v>17</v>
      </c>
      <c r="B22" s="87" t="s">
        <v>227</v>
      </c>
      <c r="C22" s="692">
        <v>7607943.8999999994</v>
      </c>
      <c r="D22" s="4"/>
      <c r="E22" s="175"/>
    </row>
    <row r="23" spans="1:5" s="49" customFormat="1">
      <c r="A23" s="78">
        <v>18</v>
      </c>
      <c r="B23" s="84" t="s">
        <v>226</v>
      </c>
      <c r="C23" s="693">
        <v>0</v>
      </c>
      <c r="D23" s="4"/>
      <c r="E23" s="175"/>
    </row>
    <row r="24" spans="1:5" s="49" customFormat="1" ht="25.5">
      <c r="A24" s="78">
        <v>19</v>
      </c>
      <c r="B24" s="84" t="s">
        <v>203</v>
      </c>
      <c r="C24" s="693">
        <v>0</v>
      </c>
      <c r="D24" s="4"/>
      <c r="E24" s="175"/>
    </row>
    <row r="25" spans="1:5" s="49" customFormat="1">
      <c r="A25" s="78">
        <v>20</v>
      </c>
      <c r="B25" s="88" t="s">
        <v>225</v>
      </c>
      <c r="C25" s="693">
        <v>0</v>
      </c>
      <c r="D25" s="4"/>
      <c r="E25" s="175"/>
    </row>
    <row r="26" spans="1:5" s="49" customFormat="1">
      <c r="A26" s="78">
        <v>21</v>
      </c>
      <c r="B26" s="88" t="s">
        <v>224</v>
      </c>
      <c r="C26" s="693">
        <v>0</v>
      </c>
      <c r="D26" s="4"/>
      <c r="E26" s="175"/>
    </row>
    <row r="27" spans="1:5" s="49" customFormat="1">
      <c r="A27" s="78">
        <v>22</v>
      </c>
      <c r="B27" s="88" t="s">
        <v>223</v>
      </c>
      <c r="C27" s="693">
        <v>0</v>
      </c>
      <c r="D27" s="4"/>
      <c r="E27" s="175"/>
    </row>
    <row r="28" spans="1:5" s="49" customFormat="1">
      <c r="A28" s="78">
        <v>23</v>
      </c>
      <c r="B28" s="89" t="s">
        <v>222</v>
      </c>
      <c r="C28" s="696">
        <v>3126561108.6709704</v>
      </c>
      <c r="D28" s="4"/>
      <c r="E28" s="175"/>
    </row>
    <row r="29" spans="1:5" s="49" customFormat="1">
      <c r="A29" s="90"/>
      <c r="B29" s="91"/>
      <c r="C29" s="694"/>
      <c r="D29" s="4"/>
      <c r="E29" s="175"/>
    </row>
    <row r="30" spans="1:5" s="49" customFormat="1">
      <c r="A30" s="90">
        <v>24</v>
      </c>
      <c r="B30" s="89" t="s">
        <v>221</v>
      </c>
      <c r="C30" s="696">
        <v>567040000</v>
      </c>
      <c r="D30" s="4"/>
      <c r="E30" s="175"/>
    </row>
    <row r="31" spans="1:5" s="49" customFormat="1">
      <c r="A31" s="90">
        <v>25</v>
      </c>
      <c r="B31" s="81" t="s">
        <v>220</v>
      </c>
      <c r="C31" s="697">
        <v>567040000</v>
      </c>
      <c r="D31" s="4"/>
      <c r="E31" s="175"/>
    </row>
    <row r="32" spans="1:5" s="49" customFormat="1">
      <c r="A32" s="90">
        <v>26</v>
      </c>
      <c r="B32" s="92" t="s">
        <v>301</v>
      </c>
      <c r="C32" s="693">
        <v>0</v>
      </c>
      <c r="D32" s="4"/>
      <c r="E32" s="175"/>
    </row>
    <row r="33" spans="1:5" s="49" customFormat="1">
      <c r="A33" s="90">
        <v>27</v>
      </c>
      <c r="B33" s="92" t="s">
        <v>219</v>
      </c>
      <c r="C33" s="692">
        <v>567040000</v>
      </c>
      <c r="D33" s="4"/>
      <c r="E33" s="175"/>
    </row>
    <row r="34" spans="1:5" s="49" customFormat="1">
      <c r="A34" s="90">
        <v>28</v>
      </c>
      <c r="B34" s="81" t="s">
        <v>218</v>
      </c>
      <c r="C34" s="693">
        <v>0</v>
      </c>
      <c r="D34" s="4"/>
      <c r="E34" s="175"/>
    </row>
    <row r="35" spans="1:5" s="49" customFormat="1">
      <c r="A35" s="90">
        <v>29</v>
      </c>
      <c r="B35" s="89" t="s">
        <v>217</v>
      </c>
      <c r="C35" s="696">
        <v>0</v>
      </c>
      <c r="D35" s="4"/>
      <c r="E35" s="175"/>
    </row>
    <row r="36" spans="1:5" s="49" customFormat="1">
      <c r="A36" s="90">
        <v>30</v>
      </c>
      <c r="B36" s="84" t="s">
        <v>216</v>
      </c>
      <c r="C36" s="693">
        <v>0</v>
      </c>
      <c r="D36" s="4"/>
      <c r="E36" s="175"/>
    </row>
    <row r="37" spans="1:5" s="49" customFormat="1">
      <c r="A37" s="90">
        <v>31</v>
      </c>
      <c r="B37" s="85" t="s">
        <v>215</v>
      </c>
      <c r="C37" s="693">
        <v>0</v>
      </c>
      <c r="D37" s="4"/>
      <c r="E37" s="175"/>
    </row>
    <row r="38" spans="1:5" s="49" customFormat="1" ht="25.5">
      <c r="A38" s="90">
        <v>32</v>
      </c>
      <c r="B38" s="84" t="s">
        <v>214</v>
      </c>
      <c r="C38" s="693">
        <v>0</v>
      </c>
      <c r="D38" s="4"/>
      <c r="E38" s="175"/>
    </row>
    <row r="39" spans="1:5" s="49" customFormat="1" ht="25.5">
      <c r="A39" s="90">
        <v>33</v>
      </c>
      <c r="B39" s="84" t="s">
        <v>203</v>
      </c>
      <c r="C39" s="693">
        <v>0</v>
      </c>
      <c r="D39" s="4"/>
      <c r="E39" s="175"/>
    </row>
    <row r="40" spans="1:5" s="49" customFormat="1">
      <c r="A40" s="90">
        <v>34</v>
      </c>
      <c r="B40" s="88" t="s">
        <v>213</v>
      </c>
      <c r="C40" s="693">
        <v>0</v>
      </c>
      <c r="D40" s="4"/>
      <c r="E40" s="175"/>
    </row>
    <row r="41" spans="1:5" s="49" customFormat="1">
      <c r="A41" s="90">
        <v>35</v>
      </c>
      <c r="B41" s="89" t="s">
        <v>212</v>
      </c>
      <c r="C41" s="696">
        <v>567040000</v>
      </c>
      <c r="D41" s="4"/>
      <c r="E41" s="175"/>
    </row>
    <row r="42" spans="1:5" s="49" customFormat="1">
      <c r="A42" s="90"/>
      <c r="B42" s="91"/>
      <c r="C42" s="694"/>
      <c r="D42" s="4"/>
      <c r="E42" s="175"/>
    </row>
    <row r="43" spans="1:5" s="49" customFormat="1">
      <c r="A43" s="90">
        <v>36</v>
      </c>
      <c r="B43" s="93" t="s">
        <v>211</v>
      </c>
      <c r="C43" s="696">
        <v>684657378.39578462</v>
      </c>
      <c r="D43" s="4"/>
      <c r="E43" s="175"/>
    </row>
    <row r="44" spans="1:5" s="49" customFormat="1">
      <c r="A44" s="90">
        <v>37</v>
      </c>
      <c r="B44" s="81" t="s">
        <v>210</v>
      </c>
      <c r="C44" s="692">
        <v>455800928</v>
      </c>
      <c r="D44" s="4"/>
      <c r="E44" s="175"/>
    </row>
    <row r="45" spans="1:5" s="49" customFormat="1">
      <c r="A45" s="90">
        <v>38</v>
      </c>
      <c r="B45" s="81" t="s">
        <v>209</v>
      </c>
      <c r="C45" s="692">
        <v>0</v>
      </c>
      <c r="D45" s="4"/>
      <c r="E45" s="175"/>
    </row>
    <row r="46" spans="1:5" s="49" customFormat="1">
      <c r="A46" s="90">
        <v>39</v>
      </c>
      <c r="B46" s="81" t="s">
        <v>208</v>
      </c>
      <c r="C46" s="692">
        <v>228856450.39578462</v>
      </c>
      <c r="D46" s="4"/>
      <c r="E46" s="175"/>
    </row>
    <row r="47" spans="1:5" s="49" customFormat="1">
      <c r="A47" s="90">
        <v>40</v>
      </c>
      <c r="B47" s="93" t="s">
        <v>207</v>
      </c>
      <c r="C47" s="696">
        <v>0</v>
      </c>
      <c r="D47" s="4"/>
      <c r="E47" s="175"/>
    </row>
    <row r="48" spans="1:5" s="49" customFormat="1">
      <c r="A48" s="90">
        <v>41</v>
      </c>
      <c r="B48" s="84" t="s">
        <v>206</v>
      </c>
      <c r="C48" s="693">
        <v>0</v>
      </c>
      <c r="D48" s="4"/>
      <c r="E48" s="175"/>
    </row>
    <row r="49" spans="1:5" s="49" customFormat="1">
      <c r="A49" s="90">
        <v>42</v>
      </c>
      <c r="B49" s="85" t="s">
        <v>205</v>
      </c>
      <c r="C49" s="693">
        <v>0</v>
      </c>
      <c r="D49" s="4"/>
      <c r="E49" s="175"/>
    </row>
    <row r="50" spans="1:5" s="49" customFormat="1">
      <c r="A50" s="90">
        <v>43</v>
      </c>
      <c r="B50" s="84" t="s">
        <v>204</v>
      </c>
      <c r="C50" s="693">
        <v>0</v>
      </c>
      <c r="D50" s="4"/>
      <c r="E50" s="175"/>
    </row>
    <row r="51" spans="1:5" s="49" customFormat="1" ht="25.5">
      <c r="A51" s="90">
        <v>44</v>
      </c>
      <c r="B51" s="84" t="s">
        <v>203</v>
      </c>
      <c r="C51" s="693">
        <v>0</v>
      </c>
      <c r="D51" s="4"/>
      <c r="E51" s="175"/>
    </row>
    <row r="52" spans="1:5" s="49" customFormat="1" ht="13.5" thickBot="1">
      <c r="A52" s="94">
        <v>45</v>
      </c>
      <c r="B52" s="95" t="s">
        <v>202</v>
      </c>
      <c r="C52" s="698">
        <v>684657378.39578462</v>
      </c>
      <c r="D52" s="4"/>
      <c r="E52" s="175"/>
    </row>
    <row r="55" spans="1:5">
      <c r="B55" s="4" t="s">
        <v>7</v>
      </c>
    </row>
  </sheetData>
  <dataValidations count="1">
    <dataValidation operator="lessThanOrEqual" allowBlank="1" showInputMessage="1" showErrorMessage="1" errorTitle="Should be negative number" error="Should be whole negative number or 0" sqref="C28:C31 C35 C41:C43 C47 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C19" sqref="C19:D21"/>
    </sheetView>
  </sheetViews>
  <sheetFormatPr defaultColWidth="9.140625" defaultRowHeight="12.75"/>
  <cols>
    <col min="1" max="1" width="9.42578125" style="243" bestFit="1" customWidth="1"/>
    <col min="2" max="2" width="59" style="243" customWidth="1"/>
    <col min="3" max="3" width="16.5703125" style="243" bestFit="1" customWidth="1"/>
    <col min="4" max="4" width="14.5703125" style="243" bestFit="1" customWidth="1"/>
    <col min="5" max="16384" width="9.140625" style="243"/>
  </cols>
  <sheetData>
    <row r="1" spans="1:4" s="641" customFormat="1" ht="15">
      <c r="A1" s="646" t="s">
        <v>30</v>
      </c>
      <c r="B1" s="630" t="str">
        <f>'Info '!C2</f>
        <v>JSC TBC Bank</v>
      </c>
    </row>
    <row r="2" spans="1:4" s="646" customFormat="1" ht="15.75" customHeight="1">
      <c r="A2" s="646" t="s">
        <v>31</v>
      </c>
      <c r="B2" s="584">
        <f>'9.Capital'!B2</f>
        <v>44834</v>
      </c>
    </row>
    <row r="3" spans="1:4" s="216" customFormat="1" ht="15.75" customHeight="1"/>
    <row r="4" spans="1:4" ht="13.5" thickBot="1">
      <c r="A4" s="265" t="s">
        <v>404</v>
      </c>
      <c r="B4" s="308" t="s">
        <v>405</v>
      </c>
    </row>
    <row r="5" spans="1:4" s="309" customFormat="1" ht="12.75" customHeight="1">
      <c r="A5" s="371"/>
      <c r="B5" s="372" t="s">
        <v>408</v>
      </c>
      <c r="C5" s="301" t="s">
        <v>406</v>
      </c>
      <c r="D5" s="302" t="s">
        <v>407</v>
      </c>
    </row>
    <row r="6" spans="1:4" s="310" customFormat="1">
      <c r="A6" s="303">
        <v>1</v>
      </c>
      <c r="B6" s="366" t="s">
        <v>409</v>
      </c>
      <c r="C6" s="366"/>
      <c r="D6" s="304"/>
    </row>
    <row r="7" spans="1:4" s="310" customFormat="1">
      <c r="A7" s="305" t="s">
        <v>395</v>
      </c>
      <c r="B7" s="367" t="s">
        <v>410</v>
      </c>
      <c r="C7" s="358">
        <v>4.4999999999999998E-2</v>
      </c>
      <c r="D7" s="492">
        <v>921918339.86080778</v>
      </c>
    </row>
    <row r="8" spans="1:4" s="310" customFormat="1">
      <c r="A8" s="305" t="s">
        <v>396</v>
      </c>
      <c r="B8" s="367" t="s">
        <v>411</v>
      </c>
      <c r="C8" s="360">
        <v>0.06</v>
      </c>
      <c r="D8" s="492">
        <v>1229224453.1477437</v>
      </c>
    </row>
    <row r="9" spans="1:4" s="310" customFormat="1">
      <c r="A9" s="305" t="s">
        <v>397</v>
      </c>
      <c r="B9" s="367" t="s">
        <v>412</v>
      </c>
      <c r="C9" s="360">
        <v>0.08</v>
      </c>
      <c r="D9" s="492">
        <v>1638965937.5303249</v>
      </c>
    </row>
    <row r="10" spans="1:4" s="310" customFormat="1">
      <c r="A10" s="303" t="s">
        <v>398</v>
      </c>
      <c r="B10" s="366" t="s">
        <v>413</v>
      </c>
      <c r="C10" s="361"/>
      <c r="D10" s="368"/>
    </row>
    <row r="11" spans="1:4" s="311" customFormat="1">
      <c r="A11" s="306" t="s">
        <v>399</v>
      </c>
      <c r="B11" s="357" t="s">
        <v>479</v>
      </c>
      <c r="C11" s="362">
        <v>2.5000000000000001E-2</v>
      </c>
      <c r="D11" s="492">
        <v>512176855.4782266</v>
      </c>
    </row>
    <row r="12" spans="1:4" s="311" customFormat="1">
      <c r="A12" s="306" t="s">
        <v>400</v>
      </c>
      <c r="B12" s="357" t="s">
        <v>414</v>
      </c>
      <c r="C12" s="362">
        <v>0</v>
      </c>
      <c r="D12" s="359">
        <v>0</v>
      </c>
    </row>
    <row r="13" spans="1:4" s="311" customFormat="1">
      <c r="A13" s="306" t="s">
        <v>401</v>
      </c>
      <c r="B13" s="357" t="s">
        <v>415</v>
      </c>
      <c r="C13" s="362">
        <v>2.5000000000000001E-2</v>
      </c>
      <c r="D13" s="492">
        <v>512176855.4782266</v>
      </c>
    </row>
    <row r="14" spans="1:4" s="311" customFormat="1">
      <c r="A14" s="303" t="s">
        <v>402</v>
      </c>
      <c r="B14" s="366" t="s">
        <v>476</v>
      </c>
      <c r="C14" s="363"/>
      <c r="D14" s="493"/>
    </row>
    <row r="15" spans="1:4" s="311" customFormat="1">
      <c r="A15" s="306">
        <v>3.1</v>
      </c>
      <c r="B15" s="357" t="s">
        <v>420</v>
      </c>
      <c r="C15" s="362">
        <v>2.3440605808792939E-2</v>
      </c>
      <c r="D15" s="492">
        <v>480229430.94608879</v>
      </c>
    </row>
    <row r="16" spans="1:4" s="311" customFormat="1">
      <c r="A16" s="306">
        <v>3.2</v>
      </c>
      <c r="B16" s="357" t="s">
        <v>421</v>
      </c>
      <c r="C16" s="362">
        <v>3.1324249901639775E-2</v>
      </c>
      <c r="D16" s="492">
        <v>641742232.59344029</v>
      </c>
    </row>
    <row r="17" spans="1:6" s="310" customFormat="1">
      <c r="A17" s="306">
        <v>3.3</v>
      </c>
      <c r="B17" s="357" t="s">
        <v>422</v>
      </c>
      <c r="C17" s="362">
        <v>4.6948921425710104E-2</v>
      </c>
      <c r="D17" s="492">
        <v>961846037.75658154</v>
      </c>
    </row>
    <row r="18" spans="1:6" s="309" customFormat="1" ht="12.75" customHeight="1">
      <c r="A18" s="369"/>
      <c r="B18" s="370" t="s">
        <v>475</v>
      </c>
      <c r="C18" s="364" t="s">
        <v>406</v>
      </c>
      <c r="D18" s="494" t="s">
        <v>407</v>
      </c>
    </row>
    <row r="19" spans="1:6" s="310" customFormat="1">
      <c r="A19" s="307">
        <v>4</v>
      </c>
      <c r="B19" s="357" t="s">
        <v>416</v>
      </c>
      <c r="C19" s="362">
        <v>0.11844060580879294</v>
      </c>
      <c r="D19" s="492">
        <v>2426501481.7633495</v>
      </c>
    </row>
    <row r="20" spans="1:6" s="310" customFormat="1">
      <c r="A20" s="307">
        <v>5</v>
      </c>
      <c r="B20" s="357" t="s">
        <v>136</v>
      </c>
      <c r="C20" s="362">
        <v>0.14132424990163978</v>
      </c>
      <c r="D20" s="492">
        <v>2895320396.6976371</v>
      </c>
    </row>
    <row r="21" spans="1:6" s="310" customFormat="1" ht="13.5" thickBot="1">
      <c r="A21" s="312" t="s">
        <v>403</v>
      </c>
      <c r="B21" s="313" t="s">
        <v>417</v>
      </c>
      <c r="C21" s="365">
        <v>0.17694892142571012</v>
      </c>
      <c r="D21" s="495">
        <v>3625165686.24336</v>
      </c>
    </row>
    <row r="22" spans="1:6">
      <c r="F22" s="265"/>
    </row>
    <row r="23" spans="1:6" ht="51">
      <c r="B23" s="264" t="s">
        <v>478</v>
      </c>
    </row>
  </sheetData>
  <conditionalFormatting sqref="C21">
    <cfRule type="cellIs" dxfId="20"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zoomScale="85" zoomScaleNormal="85" workbookViewId="0">
      <pane xSplit="1" ySplit="5" topLeftCell="B6" activePane="bottomRight" state="frozen"/>
      <selection activeCell="B20" sqref="B20"/>
      <selection pane="topRight" activeCell="B20" sqref="B20"/>
      <selection pane="bottomLeft" activeCell="B20" sqref="B20"/>
      <selection pane="bottomRight" activeCell="C38" sqref="C38:C44"/>
    </sheetView>
  </sheetViews>
  <sheetFormatPr defaultColWidth="9.140625" defaultRowHeight="14.25"/>
  <cols>
    <col min="1" max="1" width="10.5703125" style="4" customWidth="1"/>
    <col min="2" max="2" width="91.85546875" style="4" customWidth="1"/>
    <col min="3" max="3" width="53.140625" style="4" customWidth="1"/>
    <col min="4" max="4" width="32.42578125" style="4" customWidth="1"/>
    <col min="5" max="5" width="9.42578125" style="5" customWidth="1"/>
    <col min="6" max="16384" width="9.140625" style="5"/>
  </cols>
  <sheetData>
    <row r="1" spans="1:6" s="633" customFormat="1">
      <c r="A1" s="634" t="s">
        <v>30</v>
      </c>
      <c r="B1" s="630" t="str">
        <f>'Info '!C2</f>
        <v>JSC TBC Bank</v>
      </c>
      <c r="C1" s="643"/>
      <c r="D1" s="643"/>
      <c r="E1" s="643"/>
      <c r="F1" s="643"/>
    </row>
    <row r="2" spans="1:6" s="634" customFormat="1" ht="15.75" customHeight="1">
      <c r="A2" s="634" t="s">
        <v>31</v>
      </c>
      <c r="B2" s="584">
        <f>'9.1. Capital Requirements'!B2</f>
        <v>44834</v>
      </c>
    </row>
    <row r="3" spans="1:6" s="63" customFormat="1" ht="15.75" customHeight="1">
      <c r="A3" s="96"/>
    </row>
    <row r="4" spans="1:6" s="63" customFormat="1" ht="15.75" customHeight="1" thickBot="1">
      <c r="A4" s="63" t="s">
        <v>86</v>
      </c>
      <c r="B4" s="207" t="s">
        <v>285</v>
      </c>
      <c r="D4" s="32" t="s">
        <v>73</v>
      </c>
    </row>
    <row r="5" spans="1:6" ht="25.5">
      <c r="A5" s="97" t="s">
        <v>6</v>
      </c>
      <c r="B5" s="233" t="s">
        <v>339</v>
      </c>
      <c r="C5" s="98" t="s">
        <v>92</v>
      </c>
      <c r="D5" s="99" t="s">
        <v>93</v>
      </c>
    </row>
    <row r="6" spans="1:6">
      <c r="A6" s="68">
        <v>1</v>
      </c>
      <c r="B6" s="100" t="s">
        <v>35</v>
      </c>
      <c r="C6" s="101">
        <v>986701598.18000007</v>
      </c>
      <c r="D6" s="102"/>
      <c r="E6" s="103"/>
      <c r="F6" s="103"/>
    </row>
    <row r="7" spans="1:6">
      <c r="A7" s="68">
        <v>2</v>
      </c>
      <c r="B7" s="104" t="s">
        <v>36</v>
      </c>
      <c r="C7" s="105">
        <v>2553095838.3600001</v>
      </c>
      <c r="D7" s="106"/>
      <c r="E7" s="103"/>
      <c r="F7" s="103"/>
    </row>
    <row r="8" spans="1:6">
      <c r="A8" s="68">
        <v>3</v>
      </c>
      <c r="B8" s="104" t="s">
        <v>37</v>
      </c>
      <c r="C8" s="105">
        <v>2318838943.8800001</v>
      </c>
      <c r="D8" s="106"/>
      <c r="E8" s="103"/>
      <c r="F8" s="103"/>
    </row>
    <row r="9" spans="1:6">
      <c r="A9" s="68">
        <v>4</v>
      </c>
      <c r="B9" s="104" t="s">
        <v>38</v>
      </c>
      <c r="C9" s="105">
        <v>0</v>
      </c>
      <c r="D9" s="106"/>
      <c r="E9" s="103"/>
      <c r="F9" s="103"/>
    </row>
    <row r="10" spans="1:6">
      <c r="A10" s="68">
        <v>5</v>
      </c>
      <c r="B10" s="104" t="s">
        <v>39</v>
      </c>
      <c r="C10" s="105">
        <v>2473658061.3973436</v>
      </c>
      <c r="D10" s="106"/>
      <c r="E10" s="103"/>
      <c r="F10" s="103"/>
    </row>
    <row r="11" spans="1:6">
      <c r="A11" s="68">
        <v>6.1</v>
      </c>
      <c r="B11" s="208" t="s">
        <v>40</v>
      </c>
      <c r="C11" s="107">
        <v>16769792274.93</v>
      </c>
      <c r="D11" s="108"/>
      <c r="E11" s="103"/>
      <c r="F11" s="103"/>
    </row>
    <row r="12" spans="1:6">
      <c r="A12" s="68">
        <v>6.2</v>
      </c>
      <c r="B12" s="209" t="s">
        <v>41</v>
      </c>
      <c r="C12" s="107">
        <v>-636329528.8499999</v>
      </c>
      <c r="D12" s="108"/>
      <c r="E12" s="103"/>
      <c r="F12" s="103"/>
    </row>
    <row r="13" spans="1:6">
      <c r="A13" s="68" t="s">
        <v>710</v>
      </c>
      <c r="B13" s="110" t="s">
        <v>712</v>
      </c>
      <c r="C13" s="107">
        <v>-18650753.989999998</v>
      </c>
      <c r="D13" s="108"/>
      <c r="E13" s="103"/>
      <c r="F13" s="103"/>
    </row>
    <row r="14" spans="1:6">
      <c r="A14" s="68" t="s">
        <v>711</v>
      </c>
      <c r="B14" s="110" t="s">
        <v>713</v>
      </c>
      <c r="C14" s="107">
        <v>0</v>
      </c>
      <c r="D14" s="108"/>
      <c r="E14" s="103"/>
      <c r="F14" s="103"/>
    </row>
    <row r="15" spans="1:6">
      <c r="A15" s="68">
        <v>6</v>
      </c>
      <c r="B15" s="104" t="s">
        <v>42</v>
      </c>
      <c r="C15" s="109">
        <f>C11+C12</f>
        <v>16133462746.08</v>
      </c>
      <c r="D15" s="108"/>
      <c r="E15" s="103"/>
      <c r="F15" s="103"/>
    </row>
    <row r="16" spans="1:6">
      <c r="A16" s="68">
        <v>7</v>
      </c>
      <c r="B16" s="104" t="s">
        <v>43</v>
      </c>
      <c r="C16" s="105">
        <v>242675454.62999994</v>
      </c>
      <c r="D16" s="106"/>
      <c r="E16" s="103"/>
      <c r="F16" s="103"/>
    </row>
    <row r="17" spans="1:6">
      <c r="A17" s="68">
        <v>8</v>
      </c>
      <c r="B17" s="231" t="s">
        <v>198</v>
      </c>
      <c r="C17" s="105">
        <v>142489503.13</v>
      </c>
      <c r="D17" s="106"/>
      <c r="E17" s="103"/>
      <c r="F17" s="103"/>
    </row>
    <row r="18" spans="1:6">
      <c r="A18" s="68">
        <v>9</v>
      </c>
      <c r="B18" s="104" t="s">
        <v>44</v>
      </c>
      <c r="C18" s="105">
        <v>35976136.258752003</v>
      </c>
      <c r="D18" s="106"/>
      <c r="E18" s="103"/>
      <c r="F18" s="103"/>
    </row>
    <row r="19" spans="1:6">
      <c r="A19" s="68">
        <v>9.1</v>
      </c>
      <c r="B19" s="110" t="s">
        <v>88</v>
      </c>
      <c r="C19" s="107">
        <v>7607943.8999999994</v>
      </c>
      <c r="D19" s="106"/>
      <c r="E19" s="103"/>
      <c r="F19" s="103"/>
    </row>
    <row r="20" spans="1:6">
      <c r="A20" s="68">
        <v>9.1999999999999993</v>
      </c>
      <c r="B20" s="110" t="s">
        <v>89</v>
      </c>
      <c r="C20" s="107">
        <v>27960209.258752003</v>
      </c>
      <c r="D20" s="106"/>
      <c r="E20" s="103"/>
      <c r="F20" s="103"/>
    </row>
    <row r="21" spans="1:6">
      <c r="A21" s="68">
        <v>9.3000000000000007</v>
      </c>
      <c r="B21" s="210" t="s">
        <v>267</v>
      </c>
      <c r="C21" s="107">
        <v>3000</v>
      </c>
      <c r="D21" s="106"/>
      <c r="E21" s="103"/>
      <c r="F21" s="103"/>
    </row>
    <row r="22" spans="1:6">
      <c r="A22" s="68">
        <v>10</v>
      </c>
      <c r="B22" s="104" t="s">
        <v>45</v>
      </c>
      <c r="C22" s="105">
        <v>763783203.32000005</v>
      </c>
      <c r="D22" s="106"/>
      <c r="E22" s="103"/>
      <c r="F22" s="103"/>
    </row>
    <row r="23" spans="1:6">
      <c r="A23" s="68">
        <v>10.1</v>
      </c>
      <c r="B23" s="110" t="s">
        <v>90</v>
      </c>
      <c r="C23" s="105">
        <v>290188030.45999998</v>
      </c>
      <c r="D23" s="111" t="s">
        <v>91</v>
      </c>
      <c r="E23" s="103"/>
      <c r="F23" s="103"/>
    </row>
    <row r="24" spans="1:6">
      <c r="A24" s="68">
        <v>11</v>
      </c>
      <c r="B24" s="112" t="s">
        <v>46</v>
      </c>
      <c r="C24" s="113">
        <v>592574534.11095941</v>
      </c>
      <c r="D24" s="114"/>
      <c r="E24" s="103"/>
      <c r="F24" s="103"/>
    </row>
    <row r="25" spans="1:6">
      <c r="A25" s="68">
        <v>12</v>
      </c>
      <c r="B25" s="115" t="s">
        <v>47</v>
      </c>
      <c r="C25" s="116">
        <f>SUM(C6:C10,C15:C18,C22,C24)</f>
        <v>26243256019.347054</v>
      </c>
      <c r="D25" s="117"/>
      <c r="E25" s="103"/>
      <c r="F25" s="103"/>
    </row>
    <row r="26" spans="1:6">
      <c r="A26" s="68">
        <v>13</v>
      </c>
      <c r="B26" s="104" t="s">
        <v>49</v>
      </c>
      <c r="C26" s="119">
        <v>501983293.76999998</v>
      </c>
      <c r="D26" s="120"/>
      <c r="E26" s="103"/>
      <c r="F26" s="103"/>
    </row>
    <row r="27" spans="1:6">
      <c r="A27" s="68">
        <v>14</v>
      </c>
      <c r="B27" s="104" t="s">
        <v>50</v>
      </c>
      <c r="C27" s="105">
        <v>5010228005.0699997</v>
      </c>
      <c r="D27" s="106"/>
      <c r="E27" s="103"/>
      <c r="F27" s="103"/>
    </row>
    <row r="28" spans="1:6">
      <c r="A28" s="68">
        <v>15</v>
      </c>
      <c r="B28" s="104" t="s">
        <v>51</v>
      </c>
      <c r="C28" s="105">
        <v>5802772089.96</v>
      </c>
      <c r="D28" s="106"/>
      <c r="E28" s="103"/>
      <c r="F28" s="103"/>
    </row>
    <row r="29" spans="1:6">
      <c r="A29" s="68">
        <v>16</v>
      </c>
      <c r="B29" s="104" t="s">
        <v>52</v>
      </c>
      <c r="C29" s="105">
        <v>6018418351.3599997</v>
      </c>
      <c r="D29" s="106"/>
      <c r="E29" s="103"/>
      <c r="F29" s="103"/>
    </row>
    <row r="30" spans="1:6">
      <c r="A30" s="68">
        <v>17</v>
      </c>
      <c r="B30" s="104" t="s">
        <v>53</v>
      </c>
      <c r="C30" s="105">
        <v>692049680.08000004</v>
      </c>
      <c r="D30" s="106"/>
      <c r="E30" s="103"/>
      <c r="F30" s="103"/>
    </row>
    <row r="31" spans="1:6">
      <c r="A31" s="68">
        <v>18</v>
      </c>
      <c r="B31" s="104" t="s">
        <v>54</v>
      </c>
      <c r="C31" s="105">
        <v>2884874262.9930882</v>
      </c>
      <c r="D31" s="106"/>
      <c r="E31" s="103"/>
      <c r="F31" s="103"/>
    </row>
    <row r="32" spans="1:6">
      <c r="A32" s="68">
        <v>19</v>
      </c>
      <c r="B32" s="104" t="s">
        <v>55</v>
      </c>
      <c r="C32" s="105">
        <v>346048643.76999998</v>
      </c>
      <c r="D32" s="106"/>
      <c r="E32" s="103"/>
      <c r="F32" s="103"/>
    </row>
    <row r="33" spans="1:6">
      <c r="A33" s="68">
        <v>20</v>
      </c>
      <c r="B33" s="104" t="s">
        <v>56</v>
      </c>
      <c r="C33" s="105">
        <v>396786094.96000004</v>
      </c>
      <c r="D33" s="106"/>
      <c r="E33" s="103"/>
      <c r="F33" s="103"/>
    </row>
    <row r="34" spans="1:6">
      <c r="A34" s="68">
        <v>20.100000000000001</v>
      </c>
      <c r="B34" s="121" t="s">
        <v>715</v>
      </c>
      <c r="C34" s="113">
        <v>-445428.62</v>
      </c>
      <c r="D34" s="114"/>
      <c r="E34" s="103"/>
      <c r="F34" s="103"/>
    </row>
    <row r="35" spans="1:6">
      <c r="A35" s="68">
        <v>21</v>
      </c>
      <c r="B35" s="112" t="s">
        <v>57</v>
      </c>
      <c r="C35" s="113">
        <v>1148539520</v>
      </c>
      <c r="D35" s="114"/>
      <c r="E35" s="103"/>
      <c r="F35" s="103"/>
    </row>
    <row r="36" spans="1:6">
      <c r="A36" s="68">
        <v>21.1</v>
      </c>
      <c r="B36" s="121" t="s">
        <v>714</v>
      </c>
      <c r="C36" s="122">
        <v>473207728.5</v>
      </c>
      <c r="D36" s="123"/>
      <c r="E36" s="103"/>
      <c r="F36" s="103"/>
    </row>
    <row r="37" spans="1:6">
      <c r="A37" s="68">
        <v>22</v>
      </c>
      <c r="B37" s="115" t="s">
        <v>58</v>
      </c>
      <c r="C37" s="116">
        <f>SUM(C26:C35)</f>
        <v>22801254513.34309</v>
      </c>
      <c r="D37" s="117"/>
      <c r="E37" s="103"/>
      <c r="F37" s="103"/>
    </row>
    <row r="38" spans="1:6">
      <c r="A38" s="68">
        <v>23</v>
      </c>
      <c r="B38" s="112" t="s">
        <v>60</v>
      </c>
      <c r="C38" s="105">
        <v>21015907.600000001</v>
      </c>
      <c r="D38" s="106"/>
      <c r="E38" s="103"/>
      <c r="F38" s="103"/>
    </row>
    <row r="39" spans="1:6">
      <c r="A39" s="68">
        <v>24</v>
      </c>
      <c r="B39" s="112" t="s">
        <v>61</v>
      </c>
      <c r="C39" s="105">
        <v>0</v>
      </c>
      <c r="D39" s="106"/>
      <c r="E39" s="103"/>
      <c r="F39" s="103"/>
    </row>
    <row r="40" spans="1:6">
      <c r="A40" s="68">
        <v>25</v>
      </c>
      <c r="B40" s="112" t="s">
        <v>62</v>
      </c>
      <c r="C40" s="105">
        <v>0</v>
      </c>
      <c r="D40" s="106"/>
      <c r="E40" s="103"/>
      <c r="F40" s="103"/>
    </row>
    <row r="41" spans="1:6">
      <c r="A41" s="68">
        <v>26</v>
      </c>
      <c r="B41" s="112" t="s">
        <v>63</v>
      </c>
      <c r="C41" s="105">
        <v>527732586.50999999</v>
      </c>
      <c r="D41" s="106"/>
      <c r="E41" s="103"/>
      <c r="F41" s="103"/>
    </row>
    <row r="42" spans="1:6">
      <c r="A42" s="68">
        <v>27</v>
      </c>
      <c r="B42" s="112" t="s">
        <v>64</v>
      </c>
      <c r="C42" s="105">
        <v>0</v>
      </c>
      <c r="D42" s="106"/>
      <c r="E42" s="103"/>
      <c r="F42" s="103"/>
    </row>
    <row r="43" spans="1:6">
      <c r="A43" s="68">
        <v>28</v>
      </c>
      <c r="B43" s="112" t="s">
        <v>65</v>
      </c>
      <c r="C43" s="105">
        <v>2892654530.9200001</v>
      </c>
      <c r="D43" s="106"/>
      <c r="E43" s="103"/>
      <c r="F43" s="103"/>
    </row>
    <row r="44" spans="1:6">
      <c r="A44" s="68">
        <v>29</v>
      </c>
      <c r="B44" s="112" t="s">
        <v>66</v>
      </c>
      <c r="C44" s="105">
        <v>153051.93000000002</v>
      </c>
      <c r="D44" s="106"/>
      <c r="E44" s="103"/>
      <c r="F44" s="103"/>
    </row>
    <row r="45" spans="1:6" ht="15.75" thickBot="1">
      <c r="A45" s="124">
        <v>30</v>
      </c>
      <c r="B45" s="125" t="s">
        <v>265</v>
      </c>
      <c r="C45" s="126">
        <f>SUM(C38:C44)</f>
        <v>3441556076.96</v>
      </c>
      <c r="D45" s="127"/>
      <c r="E45" s="118"/>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zoomScale="70" zoomScaleNormal="70" workbookViewId="0">
      <pane xSplit="1" ySplit="4" topLeftCell="B5" activePane="bottomRight" state="frozen"/>
      <selection activeCell="B20" sqref="B20"/>
      <selection pane="topRight" activeCell="B20" sqref="B20"/>
      <selection pane="bottomLeft" activeCell="B20" sqref="B20"/>
      <selection pane="bottomRight" activeCell="C8" sqref="C8"/>
    </sheetView>
  </sheetViews>
  <sheetFormatPr defaultColWidth="9.140625" defaultRowHeight="12.75"/>
  <cols>
    <col min="1" max="1" width="10.5703125" style="4" bestFit="1" customWidth="1"/>
    <col min="2" max="2" width="73.85546875" style="4" customWidth="1"/>
    <col min="3" max="3" width="15.85546875" style="4" bestFit="1" customWidth="1"/>
    <col min="4" max="4" width="16.42578125" style="4" bestFit="1" customWidth="1"/>
    <col min="5" max="5" width="13" style="4" bestFit="1" customWidth="1"/>
    <col min="6" max="6" width="16.42578125" style="4" bestFit="1" customWidth="1"/>
    <col min="7" max="7" width="15.85546875" style="4" bestFit="1" customWidth="1"/>
    <col min="8" max="8" width="13.42578125" style="4" bestFit="1" customWidth="1"/>
    <col min="9" max="9" width="13" style="4" bestFit="1" customWidth="1"/>
    <col min="10" max="10" width="13.42578125" style="4" bestFit="1" customWidth="1"/>
    <col min="11" max="11" width="15.85546875" style="4" bestFit="1" customWidth="1"/>
    <col min="12" max="12" width="13" style="30" bestFit="1" customWidth="1"/>
    <col min="13" max="14" width="15.85546875" style="30" bestFit="1" customWidth="1"/>
    <col min="15" max="16" width="13" style="30" bestFit="1" customWidth="1"/>
    <col min="17" max="17" width="14.5703125" style="30" customWidth="1"/>
    <col min="18" max="18" width="13" style="30" bestFit="1" customWidth="1"/>
    <col min="19" max="19" width="34.85546875" style="30" customWidth="1"/>
    <col min="20" max="16384" width="9.140625" style="30"/>
  </cols>
  <sheetData>
    <row r="1" spans="1:19" s="644" customFormat="1">
      <c r="A1" s="634" t="s">
        <v>30</v>
      </c>
      <c r="B1" s="630" t="str">
        <f>'Info '!C2</f>
        <v>JSC TBC Bank</v>
      </c>
      <c r="C1" s="643"/>
      <c r="D1" s="643"/>
      <c r="E1" s="643"/>
      <c r="F1" s="643"/>
      <c r="G1" s="643"/>
      <c r="H1" s="643"/>
      <c r="I1" s="643"/>
      <c r="J1" s="643"/>
      <c r="K1" s="643"/>
    </row>
    <row r="2" spans="1:19" s="644" customFormat="1">
      <c r="A2" s="634" t="s">
        <v>31</v>
      </c>
      <c r="B2" s="584">
        <f>'10. CC2'!B2</f>
        <v>44834</v>
      </c>
      <c r="C2" s="643"/>
      <c r="D2" s="643"/>
      <c r="E2" s="643"/>
      <c r="F2" s="643"/>
      <c r="G2" s="643"/>
      <c r="H2" s="643"/>
      <c r="I2" s="643"/>
      <c r="J2" s="643"/>
      <c r="K2" s="643"/>
    </row>
    <row r="4" spans="1:19" ht="26.25" thickBot="1">
      <c r="A4" s="4" t="s">
        <v>248</v>
      </c>
      <c r="B4" s="655" t="s">
        <v>374</v>
      </c>
    </row>
    <row r="5" spans="1:19" s="240" customFormat="1">
      <c r="A5" s="235"/>
      <c r="B5" s="236"/>
      <c r="C5" s="237" t="s">
        <v>0</v>
      </c>
      <c r="D5" s="237" t="s">
        <v>1</v>
      </c>
      <c r="E5" s="237" t="s">
        <v>2</v>
      </c>
      <c r="F5" s="237" t="s">
        <v>3</v>
      </c>
      <c r="G5" s="237" t="s">
        <v>4</v>
      </c>
      <c r="H5" s="237" t="s">
        <v>5</v>
      </c>
      <c r="I5" s="237" t="s">
        <v>8</v>
      </c>
      <c r="J5" s="237" t="s">
        <v>9</v>
      </c>
      <c r="K5" s="237" t="s">
        <v>10</v>
      </c>
      <c r="L5" s="237" t="s">
        <v>11</v>
      </c>
      <c r="M5" s="237" t="s">
        <v>12</v>
      </c>
      <c r="N5" s="237" t="s">
        <v>13</v>
      </c>
      <c r="O5" s="237" t="s">
        <v>357</v>
      </c>
      <c r="P5" s="237" t="s">
        <v>358</v>
      </c>
      <c r="Q5" s="237" t="s">
        <v>359</v>
      </c>
      <c r="R5" s="238" t="s">
        <v>360</v>
      </c>
      <c r="S5" s="239" t="s">
        <v>361</v>
      </c>
    </row>
    <row r="6" spans="1:19" s="240" customFormat="1" ht="99" customHeight="1">
      <c r="A6" s="241"/>
      <c r="B6" s="735" t="s">
        <v>362</v>
      </c>
      <c r="C6" s="731">
        <v>0</v>
      </c>
      <c r="D6" s="732"/>
      <c r="E6" s="731">
        <v>0.2</v>
      </c>
      <c r="F6" s="732"/>
      <c r="G6" s="731">
        <v>0.35</v>
      </c>
      <c r="H6" s="732"/>
      <c r="I6" s="731">
        <v>0.5</v>
      </c>
      <c r="J6" s="732"/>
      <c r="K6" s="731">
        <v>0.75</v>
      </c>
      <c r="L6" s="732"/>
      <c r="M6" s="731">
        <v>1</v>
      </c>
      <c r="N6" s="732"/>
      <c r="O6" s="731">
        <v>1.5</v>
      </c>
      <c r="P6" s="732"/>
      <c r="Q6" s="731">
        <v>2.5</v>
      </c>
      <c r="R6" s="732"/>
      <c r="S6" s="733" t="s">
        <v>247</v>
      </c>
    </row>
    <row r="7" spans="1:19" s="240" customFormat="1" ht="30.75" customHeight="1">
      <c r="A7" s="241"/>
      <c r="B7" s="736"/>
      <c r="C7" s="232" t="s">
        <v>250</v>
      </c>
      <c r="D7" s="232" t="s">
        <v>249</v>
      </c>
      <c r="E7" s="232" t="s">
        <v>250</v>
      </c>
      <c r="F7" s="232" t="s">
        <v>249</v>
      </c>
      <c r="G7" s="232" t="s">
        <v>250</v>
      </c>
      <c r="H7" s="232" t="s">
        <v>249</v>
      </c>
      <c r="I7" s="232" t="s">
        <v>250</v>
      </c>
      <c r="J7" s="232" t="s">
        <v>249</v>
      </c>
      <c r="K7" s="232" t="s">
        <v>250</v>
      </c>
      <c r="L7" s="232" t="s">
        <v>249</v>
      </c>
      <c r="M7" s="232" t="s">
        <v>250</v>
      </c>
      <c r="N7" s="232" t="s">
        <v>249</v>
      </c>
      <c r="O7" s="232" t="s">
        <v>250</v>
      </c>
      <c r="P7" s="232" t="s">
        <v>249</v>
      </c>
      <c r="Q7" s="232" t="s">
        <v>250</v>
      </c>
      <c r="R7" s="232" t="s">
        <v>249</v>
      </c>
      <c r="S7" s="734"/>
    </row>
    <row r="8" spans="1:19" s="130" customFormat="1">
      <c r="A8" s="128">
        <v>1</v>
      </c>
      <c r="B8" s="1" t="s">
        <v>95</v>
      </c>
      <c r="C8" s="129">
        <v>1850357962.640928</v>
      </c>
      <c r="D8" s="129">
        <v>0</v>
      </c>
      <c r="E8" s="129">
        <v>0</v>
      </c>
      <c r="F8" s="129">
        <v>0</v>
      </c>
      <c r="G8" s="129">
        <v>0</v>
      </c>
      <c r="H8" s="129">
        <v>0</v>
      </c>
      <c r="I8" s="129">
        <v>0</v>
      </c>
      <c r="J8" s="129">
        <v>0</v>
      </c>
      <c r="K8" s="129">
        <v>0</v>
      </c>
      <c r="L8" s="129">
        <v>0</v>
      </c>
      <c r="M8" s="129">
        <v>2231020313.1595998</v>
      </c>
      <c r="N8" s="129">
        <v>0</v>
      </c>
      <c r="O8" s="129">
        <v>0</v>
      </c>
      <c r="P8" s="129">
        <v>0</v>
      </c>
      <c r="Q8" s="129">
        <v>0</v>
      </c>
      <c r="R8" s="129">
        <v>0</v>
      </c>
      <c r="S8" s="254">
        <v>2231020313.1595998</v>
      </c>
    </row>
    <row r="9" spans="1:19" s="130" customFormat="1">
      <c r="A9" s="128">
        <v>2</v>
      </c>
      <c r="B9" s="1" t="s">
        <v>96</v>
      </c>
      <c r="C9" s="129">
        <v>0</v>
      </c>
      <c r="D9" s="129">
        <v>0</v>
      </c>
      <c r="E9" s="129">
        <v>0</v>
      </c>
      <c r="F9" s="129">
        <v>0</v>
      </c>
      <c r="G9" s="129">
        <v>0</v>
      </c>
      <c r="H9" s="129">
        <v>0</v>
      </c>
      <c r="I9" s="129">
        <v>0</v>
      </c>
      <c r="J9" s="129">
        <v>0</v>
      </c>
      <c r="K9" s="129">
        <v>0</v>
      </c>
      <c r="L9" s="129">
        <v>0</v>
      </c>
      <c r="M9" s="129">
        <v>0</v>
      </c>
      <c r="N9" s="129">
        <v>0</v>
      </c>
      <c r="O9" s="129">
        <v>0</v>
      </c>
      <c r="P9" s="129">
        <v>0</v>
      </c>
      <c r="Q9" s="129">
        <v>0</v>
      </c>
      <c r="R9" s="129">
        <v>0</v>
      </c>
      <c r="S9" s="254">
        <v>0</v>
      </c>
    </row>
    <row r="10" spans="1:19" s="130" customFormat="1">
      <c r="A10" s="128">
        <v>3</v>
      </c>
      <c r="B10" s="1" t="s">
        <v>268</v>
      </c>
      <c r="C10" s="129">
        <v>408265550.48999995</v>
      </c>
      <c r="D10" s="129">
        <v>0</v>
      </c>
      <c r="E10" s="129">
        <v>0</v>
      </c>
      <c r="F10" s="129">
        <v>0</v>
      </c>
      <c r="G10" s="129">
        <v>0</v>
      </c>
      <c r="H10" s="129">
        <v>0</v>
      </c>
      <c r="I10" s="129">
        <v>0</v>
      </c>
      <c r="J10" s="129">
        <v>0</v>
      </c>
      <c r="K10" s="129">
        <v>0</v>
      </c>
      <c r="L10" s="129">
        <v>0</v>
      </c>
      <c r="M10" s="129">
        <v>0</v>
      </c>
      <c r="N10" s="129">
        <v>0</v>
      </c>
      <c r="O10" s="129">
        <v>0</v>
      </c>
      <c r="P10" s="129">
        <v>0</v>
      </c>
      <c r="Q10" s="129">
        <v>0</v>
      </c>
      <c r="R10" s="129">
        <v>0</v>
      </c>
      <c r="S10" s="254">
        <v>0</v>
      </c>
    </row>
    <row r="11" spans="1:19" s="130" customFormat="1">
      <c r="A11" s="128">
        <v>4</v>
      </c>
      <c r="B11" s="1" t="s">
        <v>97</v>
      </c>
      <c r="C11" s="129">
        <v>464308341.81330007</v>
      </c>
      <c r="D11" s="129">
        <v>0</v>
      </c>
      <c r="E11" s="129">
        <v>0</v>
      </c>
      <c r="F11" s="129">
        <v>0</v>
      </c>
      <c r="G11" s="129">
        <v>0</v>
      </c>
      <c r="H11" s="129">
        <v>0</v>
      </c>
      <c r="I11" s="129">
        <v>0</v>
      </c>
      <c r="J11" s="129">
        <v>0</v>
      </c>
      <c r="K11" s="129">
        <v>0</v>
      </c>
      <c r="L11" s="129">
        <v>0</v>
      </c>
      <c r="M11" s="129">
        <v>0</v>
      </c>
      <c r="N11" s="129">
        <v>0</v>
      </c>
      <c r="O11" s="129">
        <v>0</v>
      </c>
      <c r="P11" s="129">
        <v>0</v>
      </c>
      <c r="Q11" s="129">
        <v>0</v>
      </c>
      <c r="R11" s="129">
        <v>0</v>
      </c>
      <c r="S11" s="254">
        <v>0</v>
      </c>
    </row>
    <row r="12" spans="1:19" s="130" customFormat="1">
      <c r="A12" s="128">
        <v>5</v>
      </c>
      <c r="B12" s="1" t="s">
        <v>98</v>
      </c>
      <c r="C12" s="129">
        <v>0</v>
      </c>
      <c r="D12" s="129">
        <v>0</v>
      </c>
      <c r="E12" s="129">
        <v>0</v>
      </c>
      <c r="F12" s="129">
        <v>0</v>
      </c>
      <c r="G12" s="129">
        <v>0</v>
      </c>
      <c r="H12" s="129">
        <v>0</v>
      </c>
      <c r="I12" s="129">
        <v>0</v>
      </c>
      <c r="J12" s="129">
        <v>0</v>
      </c>
      <c r="K12" s="129">
        <v>0</v>
      </c>
      <c r="L12" s="129">
        <v>0</v>
      </c>
      <c r="M12" s="129">
        <v>0</v>
      </c>
      <c r="N12" s="129">
        <v>0</v>
      </c>
      <c r="O12" s="129">
        <v>0</v>
      </c>
      <c r="P12" s="129">
        <v>0</v>
      </c>
      <c r="Q12" s="129">
        <v>0</v>
      </c>
      <c r="R12" s="129">
        <v>0</v>
      </c>
      <c r="S12" s="254">
        <v>0</v>
      </c>
    </row>
    <row r="13" spans="1:19" s="130" customFormat="1">
      <c r="A13" s="128">
        <v>6</v>
      </c>
      <c r="B13" s="1" t="s">
        <v>99</v>
      </c>
      <c r="C13" s="129">
        <v>0</v>
      </c>
      <c r="D13" s="129">
        <v>0</v>
      </c>
      <c r="E13" s="129">
        <v>2256446760.3764009</v>
      </c>
      <c r="F13" s="129">
        <v>6821814.8255000003</v>
      </c>
      <c r="G13" s="129">
        <v>0</v>
      </c>
      <c r="H13" s="129">
        <v>0</v>
      </c>
      <c r="I13" s="129">
        <v>168786549.13309997</v>
      </c>
      <c r="J13" s="129">
        <v>290930490.94239998</v>
      </c>
      <c r="K13" s="129">
        <v>0</v>
      </c>
      <c r="L13" s="129">
        <v>0</v>
      </c>
      <c r="M13" s="129">
        <v>104862507.2467</v>
      </c>
      <c r="N13" s="129">
        <v>64281989.830531999</v>
      </c>
      <c r="O13" s="129">
        <v>0</v>
      </c>
      <c r="P13" s="129">
        <v>0</v>
      </c>
      <c r="Q13" s="129">
        <v>0</v>
      </c>
      <c r="R13" s="129">
        <v>0</v>
      </c>
      <c r="S13" s="254">
        <v>851656732.15536225</v>
      </c>
    </row>
    <row r="14" spans="1:19" s="130" customFormat="1">
      <c r="A14" s="128">
        <v>7</v>
      </c>
      <c r="B14" s="1" t="s">
        <v>100</v>
      </c>
      <c r="C14" s="129">
        <v>0</v>
      </c>
      <c r="D14" s="129">
        <v>0</v>
      </c>
      <c r="E14" s="129">
        <v>0</v>
      </c>
      <c r="F14" s="129">
        <v>0</v>
      </c>
      <c r="G14" s="129">
        <v>0</v>
      </c>
      <c r="H14" s="129">
        <v>0</v>
      </c>
      <c r="I14" s="129">
        <v>0</v>
      </c>
      <c r="J14" s="129">
        <v>0</v>
      </c>
      <c r="K14" s="129">
        <v>0</v>
      </c>
      <c r="L14" s="129">
        <v>0</v>
      </c>
      <c r="M14" s="129">
        <v>5768147033.7816982</v>
      </c>
      <c r="N14" s="129">
        <v>762301794.42989993</v>
      </c>
      <c r="O14" s="129">
        <v>0</v>
      </c>
      <c r="P14" s="129">
        <v>0</v>
      </c>
      <c r="Q14" s="129">
        <v>0</v>
      </c>
      <c r="R14" s="129">
        <v>0</v>
      </c>
      <c r="S14" s="254">
        <v>6530448828.2115984</v>
      </c>
    </row>
    <row r="15" spans="1:19" s="130" customFormat="1">
      <c r="A15" s="128">
        <v>8</v>
      </c>
      <c r="B15" s="1" t="s">
        <v>101</v>
      </c>
      <c r="C15" s="129">
        <v>0</v>
      </c>
      <c r="D15" s="129">
        <v>0</v>
      </c>
      <c r="E15" s="129">
        <v>0</v>
      </c>
      <c r="F15" s="129">
        <v>0</v>
      </c>
      <c r="G15" s="129">
        <v>0</v>
      </c>
      <c r="H15" s="129">
        <v>0</v>
      </c>
      <c r="I15" s="129">
        <v>0</v>
      </c>
      <c r="J15" s="129">
        <v>0</v>
      </c>
      <c r="K15" s="129">
        <v>4496588103.6924038</v>
      </c>
      <c r="L15" s="129">
        <v>100998867.926</v>
      </c>
      <c r="M15" s="129">
        <v>0</v>
      </c>
      <c r="N15" s="129">
        <v>0</v>
      </c>
      <c r="O15" s="129">
        <v>0</v>
      </c>
      <c r="P15" s="129">
        <v>0</v>
      </c>
      <c r="Q15" s="129">
        <v>0</v>
      </c>
      <c r="R15" s="129">
        <v>0</v>
      </c>
      <c r="S15" s="254">
        <v>3448190228.7138023</v>
      </c>
    </row>
    <row r="16" spans="1:19" s="130" customFormat="1">
      <c r="A16" s="128">
        <v>9</v>
      </c>
      <c r="B16" s="1" t="s">
        <v>102</v>
      </c>
      <c r="C16" s="129">
        <v>0</v>
      </c>
      <c r="D16" s="129">
        <v>0</v>
      </c>
      <c r="E16" s="129">
        <v>0</v>
      </c>
      <c r="F16" s="129">
        <v>0</v>
      </c>
      <c r="G16" s="129">
        <v>3377071439.095799</v>
      </c>
      <c r="H16" s="129">
        <v>19997910.748399999</v>
      </c>
      <c r="I16" s="129">
        <v>0</v>
      </c>
      <c r="J16" s="129">
        <v>0</v>
      </c>
      <c r="K16" s="129">
        <v>0</v>
      </c>
      <c r="L16" s="129">
        <v>0</v>
      </c>
      <c r="M16" s="129">
        <v>0</v>
      </c>
      <c r="N16" s="129">
        <v>0</v>
      </c>
      <c r="O16" s="129">
        <v>0</v>
      </c>
      <c r="P16" s="129">
        <v>0</v>
      </c>
      <c r="Q16" s="129">
        <v>0</v>
      </c>
      <c r="R16" s="129">
        <v>0</v>
      </c>
      <c r="S16" s="254">
        <v>1188974272.4454696</v>
      </c>
    </row>
    <row r="17" spans="1:19" s="130" customFormat="1">
      <c r="A17" s="128">
        <v>10</v>
      </c>
      <c r="B17" s="1" t="s">
        <v>103</v>
      </c>
      <c r="C17" s="129">
        <v>0</v>
      </c>
      <c r="D17" s="129">
        <v>0</v>
      </c>
      <c r="E17" s="129">
        <v>0</v>
      </c>
      <c r="F17" s="129">
        <v>0</v>
      </c>
      <c r="G17" s="129">
        <v>0</v>
      </c>
      <c r="H17" s="129">
        <v>0</v>
      </c>
      <c r="I17" s="129">
        <v>31115188.780999988</v>
      </c>
      <c r="J17" s="129">
        <v>140000</v>
      </c>
      <c r="K17" s="129">
        <v>0</v>
      </c>
      <c r="L17" s="129">
        <v>0</v>
      </c>
      <c r="M17" s="129">
        <v>91939374.528500006</v>
      </c>
      <c r="N17" s="129">
        <v>949410.45299999998</v>
      </c>
      <c r="O17" s="129">
        <v>5494634.6111000003</v>
      </c>
      <c r="P17" s="129">
        <v>23574.54</v>
      </c>
      <c r="Q17" s="129">
        <v>0</v>
      </c>
      <c r="R17" s="129">
        <v>0</v>
      </c>
      <c r="S17" s="254">
        <v>116793693.09864999</v>
      </c>
    </row>
    <row r="18" spans="1:19" s="130" customFormat="1">
      <c r="A18" s="128">
        <v>11</v>
      </c>
      <c r="B18" s="1" t="s">
        <v>104</v>
      </c>
      <c r="C18" s="129">
        <v>0</v>
      </c>
      <c r="D18" s="129">
        <v>0</v>
      </c>
      <c r="E18" s="129">
        <v>0</v>
      </c>
      <c r="F18" s="129">
        <v>0</v>
      </c>
      <c r="G18" s="129">
        <v>0</v>
      </c>
      <c r="H18" s="129">
        <v>0</v>
      </c>
      <c r="I18" s="129">
        <v>0</v>
      </c>
      <c r="J18" s="129">
        <v>0</v>
      </c>
      <c r="K18" s="129">
        <v>0</v>
      </c>
      <c r="L18" s="129">
        <v>0</v>
      </c>
      <c r="M18" s="129">
        <v>774091410.21519971</v>
      </c>
      <c r="N18" s="129">
        <v>0</v>
      </c>
      <c r="O18" s="129">
        <v>480472422.34039992</v>
      </c>
      <c r="P18" s="129">
        <v>0</v>
      </c>
      <c r="Q18" s="129">
        <v>10356451.2371</v>
      </c>
      <c r="R18" s="129">
        <v>0</v>
      </c>
      <c r="S18" s="254">
        <v>1520691171.8185496</v>
      </c>
    </row>
    <row r="19" spans="1:19" s="130" customFormat="1">
      <c r="A19" s="128">
        <v>12</v>
      </c>
      <c r="B19" s="1" t="s">
        <v>105</v>
      </c>
      <c r="C19" s="129">
        <v>0</v>
      </c>
      <c r="D19" s="129">
        <v>0</v>
      </c>
      <c r="E19" s="129">
        <v>0</v>
      </c>
      <c r="F19" s="129">
        <v>0</v>
      </c>
      <c r="G19" s="129">
        <v>0</v>
      </c>
      <c r="H19" s="129">
        <v>0</v>
      </c>
      <c r="I19" s="129">
        <v>0</v>
      </c>
      <c r="J19" s="129">
        <v>0</v>
      </c>
      <c r="K19" s="129">
        <v>0</v>
      </c>
      <c r="L19" s="129">
        <v>0</v>
      </c>
      <c r="M19" s="129">
        <v>0</v>
      </c>
      <c r="N19" s="129">
        <v>0</v>
      </c>
      <c r="O19" s="129">
        <v>0</v>
      </c>
      <c r="P19" s="129">
        <v>0</v>
      </c>
      <c r="Q19" s="129">
        <v>0</v>
      </c>
      <c r="R19" s="129">
        <v>0</v>
      </c>
      <c r="S19" s="254">
        <v>0</v>
      </c>
    </row>
    <row r="20" spans="1:19" s="130" customFormat="1">
      <c r="A20" s="128">
        <v>13</v>
      </c>
      <c r="B20" s="1" t="s">
        <v>246</v>
      </c>
      <c r="C20" s="129">
        <v>0</v>
      </c>
      <c r="D20" s="129">
        <v>0</v>
      </c>
      <c r="E20" s="129">
        <v>0</v>
      </c>
      <c r="F20" s="129">
        <v>0</v>
      </c>
      <c r="G20" s="129">
        <v>0</v>
      </c>
      <c r="H20" s="129">
        <v>0</v>
      </c>
      <c r="I20" s="129">
        <v>0</v>
      </c>
      <c r="J20" s="129">
        <v>0</v>
      </c>
      <c r="K20" s="129">
        <v>0</v>
      </c>
      <c r="L20" s="129">
        <v>0</v>
      </c>
      <c r="M20" s="129">
        <v>0</v>
      </c>
      <c r="N20" s="129">
        <v>0</v>
      </c>
      <c r="O20" s="129">
        <v>0</v>
      </c>
      <c r="P20" s="129">
        <v>0</v>
      </c>
      <c r="Q20" s="129">
        <v>0</v>
      </c>
      <c r="R20" s="129">
        <v>0</v>
      </c>
      <c r="S20" s="254">
        <v>0</v>
      </c>
    </row>
    <row r="21" spans="1:19" s="130" customFormat="1">
      <c r="A21" s="128">
        <v>14</v>
      </c>
      <c r="B21" s="1" t="s">
        <v>107</v>
      </c>
      <c r="C21" s="129">
        <v>996148598.30599952</v>
      </c>
      <c r="D21" s="129">
        <v>0</v>
      </c>
      <c r="E21" s="129">
        <v>0</v>
      </c>
      <c r="F21" s="129">
        <v>0</v>
      </c>
      <c r="G21" s="129">
        <v>0</v>
      </c>
      <c r="H21" s="129">
        <v>0</v>
      </c>
      <c r="I21" s="129">
        <v>0</v>
      </c>
      <c r="J21" s="129">
        <v>0</v>
      </c>
      <c r="K21" s="129">
        <v>0</v>
      </c>
      <c r="L21" s="129">
        <v>0</v>
      </c>
      <c r="M21" s="129">
        <v>2702691103.2312689</v>
      </c>
      <c r="N21" s="129">
        <v>59132601.556348741</v>
      </c>
      <c r="O21" s="129">
        <v>0</v>
      </c>
      <c r="P21" s="129">
        <v>0</v>
      </c>
      <c r="Q21" s="129">
        <v>27960209.258752003</v>
      </c>
      <c r="R21" s="129">
        <v>0</v>
      </c>
      <c r="S21" s="254">
        <v>2831724227.9344978</v>
      </c>
    </row>
    <row r="22" spans="1:19" ht="13.5" thickBot="1">
      <c r="A22" s="131"/>
      <c r="B22" s="132" t="s">
        <v>108</v>
      </c>
      <c r="C22" s="133">
        <v>3719080453.2502279</v>
      </c>
      <c r="D22" s="133">
        <v>0</v>
      </c>
      <c r="E22" s="133">
        <v>2256446760.3764009</v>
      </c>
      <c r="F22" s="133">
        <v>6821814.8255000003</v>
      </c>
      <c r="G22" s="133">
        <v>3377071439.095799</v>
      </c>
      <c r="H22" s="133">
        <v>19997910.748399999</v>
      </c>
      <c r="I22" s="133">
        <v>199901737.91409996</v>
      </c>
      <c r="J22" s="133">
        <v>291070490.94239998</v>
      </c>
      <c r="K22" s="133">
        <v>4496588103.6924038</v>
      </c>
      <c r="L22" s="133">
        <v>100998867.926</v>
      </c>
      <c r="M22" s="133">
        <v>11672751742.162968</v>
      </c>
      <c r="N22" s="133">
        <v>886665796.26978064</v>
      </c>
      <c r="O22" s="133">
        <v>485967056.95149994</v>
      </c>
      <c r="P22" s="133">
        <v>23574.54</v>
      </c>
      <c r="Q22" s="133">
        <v>38316660.495852001</v>
      </c>
      <c r="R22" s="133">
        <v>0</v>
      </c>
      <c r="S22" s="255">
        <v>18719499467.537529</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85" zoomScaleNormal="85" workbookViewId="0">
      <pane xSplit="2" ySplit="6" topLeftCell="C7" activePane="bottomRight" state="frozen"/>
      <selection activeCell="B20" sqref="B20"/>
      <selection pane="topRight" activeCell="B20" sqref="B20"/>
      <selection pane="bottomLeft" activeCell="B20" sqref="B20"/>
      <selection pane="bottomRight" activeCell="C7" sqref="C7:V21"/>
    </sheetView>
  </sheetViews>
  <sheetFormatPr defaultColWidth="9.140625" defaultRowHeight="12.75"/>
  <cols>
    <col min="1" max="1" width="10.5703125" style="4" bestFit="1" customWidth="1"/>
    <col min="2" max="2" width="63.570312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5703125" style="4" customWidth="1"/>
    <col min="10" max="10" width="21.5703125" style="4" customWidth="1"/>
    <col min="11" max="11" width="15.5703125" style="4" customWidth="1"/>
    <col min="12" max="12" width="13.42578125" style="4" customWidth="1"/>
    <col min="13" max="13" width="20.85546875" style="4" customWidth="1"/>
    <col min="14" max="14" width="19.42578125" style="4" customWidth="1"/>
    <col min="15" max="15" width="18.42578125" style="4" customWidth="1"/>
    <col min="16" max="16" width="19" style="4" customWidth="1"/>
    <col min="17" max="17" width="20.425781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30"/>
  </cols>
  <sheetData>
    <row r="1" spans="1:22" s="644" customFormat="1">
      <c r="A1" s="634" t="s">
        <v>30</v>
      </c>
      <c r="B1" s="630" t="str">
        <f>'Info '!C2</f>
        <v>JSC TBC Bank</v>
      </c>
      <c r="C1" s="643"/>
      <c r="D1" s="643"/>
      <c r="E1" s="643"/>
      <c r="F1" s="643"/>
      <c r="G1" s="643"/>
      <c r="H1" s="643"/>
      <c r="I1" s="643"/>
      <c r="J1" s="643"/>
      <c r="K1" s="643"/>
      <c r="L1" s="643"/>
      <c r="M1" s="643"/>
      <c r="N1" s="643"/>
      <c r="O1" s="643"/>
      <c r="P1" s="643"/>
      <c r="Q1" s="643"/>
      <c r="R1" s="643"/>
      <c r="S1" s="643"/>
      <c r="T1" s="643"/>
      <c r="U1" s="643"/>
      <c r="V1" s="643"/>
    </row>
    <row r="2" spans="1:22" s="644" customFormat="1">
      <c r="A2" s="634" t="s">
        <v>31</v>
      </c>
      <c r="B2" s="584">
        <f>'11. CRWA '!B2</f>
        <v>44834</v>
      </c>
      <c r="C2" s="643"/>
      <c r="D2" s="643"/>
      <c r="E2" s="643"/>
      <c r="F2" s="643"/>
      <c r="G2" s="643"/>
      <c r="H2" s="643"/>
      <c r="I2" s="643"/>
      <c r="J2" s="643"/>
      <c r="K2" s="643"/>
      <c r="L2" s="643"/>
      <c r="M2" s="643"/>
      <c r="N2" s="643"/>
      <c r="O2" s="643"/>
      <c r="P2" s="643"/>
      <c r="Q2" s="643"/>
      <c r="R2" s="643"/>
      <c r="S2" s="643"/>
      <c r="T2" s="643"/>
      <c r="U2" s="643"/>
      <c r="V2" s="643"/>
    </row>
    <row r="4" spans="1:22" ht="13.5" thickBot="1">
      <c r="A4" s="4" t="s">
        <v>365</v>
      </c>
      <c r="B4" s="656" t="s">
        <v>94</v>
      </c>
      <c r="V4" s="32" t="s">
        <v>73</v>
      </c>
    </row>
    <row r="5" spans="1:22" ht="12.75" customHeight="1">
      <c r="A5" s="135"/>
      <c r="B5" s="136"/>
      <c r="C5" s="737" t="s">
        <v>276</v>
      </c>
      <c r="D5" s="738"/>
      <c r="E5" s="738"/>
      <c r="F5" s="738"/>
      <c r="G5" s="738"/>
      <c r="H5" s="738"/>
      <c r="I5" s="738"/>
      <c r="J5" s="738"/>
      <c r="K5" s="738"/>
      <c r="L5" s="739"/>
      <c r="M5" s="740" t="s">
        <v>277</v>
      </c>
      <c r="N5" s="741"/>
      <c r="O5" s="741"/>
      <c r="P5" s="741"/>
      <c r="Q5" s="741"/>
      <c r="R5" s="741"/>
      <c r="S5" s="742"/>
      <c r="T5" s="745" t="s">
        <v>363</v>
      </c>
      <c r="U5" s="745" t="s">
        <v>364</v>
      </c>
      <c r="V5" s="743" t="s">
        <v>120</v>
      </c>
    </row>
    <row r="6" spans="1:22" s="73" customFormat="1" ht="102">
      <c r="A6" s="70"/>
      <c r="B6" s="137"/>
      <c r="C6" s="138" t="s">
        <v>109</v>
      </c>
      <c r="D6" s="213" t="s">
        <v>110</v>
      </c>
      <c r="E6" s="164" t="s">
        <v>279</v>
      </c>
      <c r="F6" s="164" t="s">
        <v>280</v>
      </c>
      <c r="G6" s="213" t="s">
        <v>283</v>
      </c>
      <c r="H6" s="213" t="s">
        <v>278</v>
      </c>
      <c r="I6" s="213" t="s">
        <v>111</v>
      </c>
      <c r="J6" s="213" t="s">
        <v>112</v>
      </c>
      <c r="K6" s="139" t="s">
        <v>113</v>
      </c>
      <c r="L6" s="140" t="s">
        <v>114</v>
      </c>
      <c r="M6" s="138" t="s">
        <v>281</v>
      </c>
      <c r="N6" s="139" t="s">
        <v>115</v>
      </c>
      <c r="O6" s="139" t="s">
        <v>116</v>
      </c>
      <c r="P6" s="139" t="s">
        <v>117</v>
      </c>
      <c r="Q6" s="139" t="s">
        <v>118</v>
      </c>
      <c r="R6" s="139" t="s">
        <v>119</v>
      </c>
      <c r="S6" s="234" t="s">
        <v>282</v>
      </c>
      <c r="T6" s="746"/>
      <c r="U6" s="746"/>
      <c r="V6" s="744"/>
    </row>
    <row r="7" spans="1:22" s="130" customFormat="1">
      <c r="A7" s="141">
        <v>1</v>
      </c>
      <c r="B7" s="1" t="s">
        <v>95</v>
      </c>
      <c r="C7" s="142">
        <v>0</v>
      </c>
      <c r="D7" s="129">
        <v>0</v>
      </c>
      <c r="E7" s="129">
        <v>0</v>
      </c>
      <c r="F7" s="129">
        <v>0</v>
      </c>
      <c r="G7" s="129">
        <v>0</v>
      </c>
      <c r="H7" s="129">
        <v>0</v>
      </c>
      <c r="I7" s="129">
        <v>0</v>
      </c>
      <c r="J7" s="129">
        <v>0</v>
      </c>
      <c r="K7" s="129">
        <v>0</v>
      </c>
      <c r="L7" s="143">
        <v>0</v>
      </c>
      <c r="M7" s="142">
        <v>0</v>
      </c>
      <c r="N7" s="129">
        <v>0</v>
      </c>
      <c r="O7" s="129">
        <v>0</v>
      </c>
      <c r="P7" s="129">
        <v>0</v>
      </c>
      <c r="Q7" s="129">
        <v>0</v>
      </c>
      <c r="R7" s="129">
        <v>0</v>
      </c>
      <c r="S7" s="143">
        <v>0</v>
      </c>
      <c r="T7" s="242">
        <v>0</v>
      </c>
      <c r="U7" s="242">
        <v>0</v>
      </c>
      <c r="V7" s="144">
        <v>0</v>
      </c>
    </row>
    <row r="8" spans="1:22" s="130" customFormat="1">
      <c r="A8" s="141">
        <v>2</v>
      </c>
      <c r="B8" s="1" t="s">
        <v>96</v>
      </c>
      <c r="C8" s="142">
        <v>0</v>
      </c>
      <c r="D8" s="129">
        <v>0</v>
      </c>
      <c r="E8" s="129">
        <v>0</v>
      </c>
      <c r="F8" s="129">
        <v>0</v>
      </c>
      <c r="G8" s="129">
        <v>0</v>
      </c>
      <c r="H8" s="129">
        <v>0</v>
      </c>
      <c r="I8" s="129">
        <v>0</v>
      </c>
      <c r="J8" s="129">
        <v>0</v>
      </c>
      <c r="K8" s="129">
        <v>0</v>
      </c>
      <c r="L8" s="143">
        <v>0</v>
      </c>
      <c r="M8" s="142">
        <v>0</v>
      </c>
      <c r="N8" s="129">
        <v>0</v>
      </c>
      <c r="O8" s="129">
        <v>0</v>
      </c>
      <c r="P8" s="129">
        <v>0</v>
      </c>
      <c r="Q8" s="129">
        <v>0</v>
      </c>
      <c r="R8" s="129">
        <v>0</v>
      </c>
      <c r="S8" s="143">
        <v>0</v>
      </c>
      <c r="T8" s="242">
        <v>0</v>
      </c>
      <c r="U8" s="242">
        <v>0</v>
      </c>
      <c r="V8" s="144">
        <v>0</v>
      </c>
    </row>
    <row r="9" spans="1:22" s="130" customFormat="1">
      <c r="A9" s="141">
        <v>3</v>
      </c>
      <c r="B9" s="1" t="s">
        <v>269</v>
      </c>
      <c r="C9" s="142">
        <v>0</v>
      </c>
      <c r="D9" s="129">
        <v>0</v>
      </c>
      <c r="E9" s="129">
        <v>0</v>
      </c>
      <c r="F9" s="129">
        <v>0</v>
      </c>
      <c r="G9" s="129">
        <v>0</v>
      </c>
      <c r="H9" s="129">
        <v>0</v>
      </c>
      <c r="I9" s="129">
        <v>0</v>
      </c>
      <c r="J9" s="129">
        <v>0</v>
      </c>
      <c r="K9" s="129">
        <v>0</v>
      </c>
      <c r="L9" s="143">
        <v>0</v>
      </c>
      <c r="M9" s="142">
        <v>0</v>
      </c>
      <c r="N9" s="129">
        <v>0</v>
      </c>
      <c r="O9" s="129">
        <v>0</v>
      </c>
      <c r="P9" s="129">
        <v>0</v>
      </c>
      <c r="Q9" s="129">
        <v>0</v>
      </c>
      <c r="R9" s="129">
        <v>0</v>
      </c>
      <c r="S9" s="143">
        <v>0</v>
      </c>
      <c r="T9" s="242">
        <v>0</v>
      </c>
      <c r="U9" s="242">
        <v>0</v>
      </c>
      <c r="V9" s="144">
        <v>0</v>
      </c>
    </row>
    <row r="10" spans="1:22" s="130" customFormat="1">
      <c r="A10" s="141">
        <v>4</v>
      </c>
      <c r="B10" s="1" t="s">
        <v>97</v>
      </c>
      <c r="C10" s="142">
        <v>0</v>
      </c>
      <c r="D10" s="129">
        <v>0</v>
      </c>
      <c r="E10" s="129">
        <v>0</v>
      </c>
      <c r="F10" s="129">
        <v>0</v>
      </c>
      <c r="G10" s="129">
        <v>0</v>
      </c>
      <c r="H10" s="129">
        <v>0</v>
      </c>
      <c r="I10" s="129">
        <v>0</v>
      </c>
      <c r="J10" s="129">
        <v>0</v>
      </c>
      <c r="K10" s="129">
        <v>0</v>
      </c>
      <c r="L10" s="143">
        <v>0</v>
      </c>
      <c r="M10" s="142">
        <v>0</v>
      </c>
      <c r="N10" s="129">
        <v>0</v>
      </c>
      <c r="O10" s="129">
        <v>0</v>
      </c>
      <c r="P10" s="129">
        <v>0</v>
      </c>
      <c r="Q10" s="129">
        <v>0</v>
      </c>
      <c r="R10" s="129">
        <v>0</v>
      </c>
      <c r="S10" s="143">
        <v>0</v>
      </c>
      <c r="T10" s="242">
        <v>0</v>
      </c>
      <c r="U10" s="242">
        <v>0</v>
      </c>
      <c r="V10" s="144">
        <v>0</v>
      </c>
    </row>
    <row r="11" spans="1:22" s="130" customFormat="1">
      <c r="A11" s="141">
        <v>5</v>
      </c>
      <c r="B11" s="1" t="s">
        <v>98</v>
      </c>
      <c r="C11" s="142">
        <v>0</v>
      </c>
      <c r="D11" s="129">
        <v>0</v>
      </c>
      <c r="E11" s="129">
        <v>0</v>
      </c>
      <c r="F11" s="129">
        <v>0</v>
      </c>
      <c r="G11" s="129">
        <v>0</v>
      </c>
      <c r="H11" s="129">
        <v>0</v>
      </c>
      <c r="I11" s="129">
        <v>0</v>
      </c>
      <c r="J11" s="129">
        <v>0</v>
      </c>
      <c r="K11" s="129">
        <v>0</v>
      </c>
      <c r="L11" s="143">
        <v>0</v>
      </c>
      <c r="M11" s="142">
        <v>0</v>
      </c>
      <c r="N11" s="129">
        <v>0</v>
      </c>
      <c r="O11" s="129">
        <v>0</v>
      </c>
      <c r="P11" s="129">
        <v>0</v>
      </c>
      <c r="Q11" s="129">
        <v>0</v>
      </c>
      <c r="R11" s="129">
        <v>0</v>
      </c>
      <c r="S11" s="143">
        <v>0</v>
      </c>
      <c r="T11" s="242">
        <v>0</v>
      </c>
      <c r="U11" s="242">
        <v>0</v>
      </c>
      <c r="V11" s="144">
        <v>0</v>
      </c>
    </row>
    <row r="12" spans="1:22" s="130" customFormat="1">
      <c r="A12" s="141">
        <v>6</v>
      </c>
      <c r="B12" s="1" t="s">
        <v>99</v>
      </c>
      <c r="C12" s="142">
        <v>0</v>
      </c>
      <c r="D12" s="129">
        <v>0</v>
      </c>
      <c r="E12" s="129">
        <v>0</v>
      </c>
      <c r="F12" s="129">
        <v>0</v>
      </c>
      <c r="G12" s="129">
        <v>0</v>
      </c>
      <c r="H12" s="129">
        <v>0</v>
      </c>
      <c r="I12" s="129">
        <v>0</v>
      </c>
      <c r="J12" s="129">
        <v>0</v>
      </c>
      <c r="K12" s="129">
        <v>0</v>
      </c>
      <c r="L12" s="143">
        <v>0</v>
      </c>
      <c r="M12" s="142">
        <v>0</v>
      </c>
      <c r="N12" s="129">
        <v>0</v>
      </c>
      <c r="O12" s="129">
        <v>0</v>
      </c>
      <c r="P12" s="129">
        <v>0</v>
      </c>
      <c r="Q12" s="129">
        <v>0</v>
      </c>
      <c r="R12" s="129">
        <v>10194339.377599999</v>
      </c>
      <c r="S12" s="143">
        <v>0</v>
      </c>
      <c r="T12" s="242">
        <v>0</v>
      </c>
      <c r="U12" s="242">
        <v>10194339.377599999</v>
      </c>
      <c r="V12" s="144">
        <v>10194339.377599999</v>
      </c>
    </row>
    <row r="13" spans="1:22" s="130" customFormat="1">
      <c r="A13" s="141">
        <v>7</v>
      </c>
      <c r="B13" s="1" t="s">
        <v>100</v>
      </c>
      <c r="C13" s="142">
        <v>0</v>
      </c>
      <c r="D13" s="129">
        <v>132470916.23229998</v>
      </c>
      <c r="E13" s="129">
        <v>0</v>
      </c>
      <c r="F13" s="129">
        <v>0</v>
      </c>
      <c r="G13" s="129">
        <v>0</v>
      </c>
      <c r="H13" s="129">
        <v>0</v>
      </c>
      <c r="I13" s="129">
        <v>0</v>
      </c>
      <c r="J13" s="129">
        <v>0</v>
      </c>
      <c r="K13" s="129">
        <v>0</v>
      </c>
      <c r="L13" s="143">
        <v>0</v>
      </c>
      <c r="M13" s="142">
        <v>13762667.8621</v>
      </c>
      <c r="N13" s="129">
        <v>0</v>
      </c>
      <c r="O13" s="129">
        <v>32364376.180800002</v>
      </c>
      <c r="P13" s="129">
        <v>0</v>
      </c>
      <c r="Q13" s="129">
        <v>0</v>
      </c>
      <c r="R13" s="129">
        <v>7682682.6577000003</v>
      </c>
      <c r="S13" s="143">
        <v>0</v>
      </c>
      <c r="T13" s="242">
        <v>124329881.82859999</v>
      </c>
      <c r="U13" s="242">
        <v>61950761.1043</v>
      </c>
      <c r="V13" s="144">
        <v>186280642.93289998</v>
      </c>
    </row>
    <row r="14" spans="1:22" s="130" customFormat="1">
      <c r="A14" s="141">
        <v>8</v>
      </c>
      <c r="B14" s="1" t="s">
        <v>101</v>
      </c>
      <c r="C14" s="142">
        <v>0</v>
      </c>
      <c r="D14" s="129">
        <v>50229527.083800003</v>
      </c>
      <c r="E14" s="129">
        <v>0</v>
      </c>
      <c r="F14" s="129">
        <v>0</v>
      </c>
      <c r="G14" s="129">
        <v>0</v>
      </c>
      <c r="H14" s="129">
        <v>0</v>
      </c>
      <c r="I14" s="129">
        <v>0</v>
      </c>
      <c r="J14" s="129">
        <v>0</v>
      </c>
      <c r="K14" s="129">
        <v>0</v>
      </c>
      <c r="L14" s="143">
        <v>0</v>
      </c>
      <c r="M14" s="142">
        <v>0</v>
      </c>
      <c r="N14" s="129">
        <v>0</v>
      </c>
      <c r="O14" s="129">
        <v>2560474.2853000001</v>
      </c>
      <c r="P14" s="129">
        <v>0</v>
      </c>
      <c r="Q14" s="129">
        <v>0</v>
      </c>
      <c r="R14" s="129">
        <v>0</v>
      </c>
      <c r="S14" s="143">
        <v>0</v>
      </c>
      <c r="T14" s="242">
        <v>47854218.411499999</v>
      </c>
      <c r="U14" s="242">
        <v>5613602.5183000006</v>
      </c>
      <c r="V14" s="144">
        <v>52790001.369100004</v>
      </c>
    </row>
    <row r="15" spans="1:22" s="130" customFormat="1" ht="25.5">
      <c r="A15" s="141">
        <v>9</v>
      </c>
      <c r="B15" s="1" t="s">
        <v>102</v>
      </c>
      <c r="C15" s="142">
        <v>0</v>
      </c>
      <c r="D15" s="129">
        <v>7240265.8207999989</v>
      </c>
      <c r="E15" s="129">
        <v>0</v>
      </c>
      <c r="F15" s="129">
        <v>0</v>
      </c>
      <c r="G15" s="129">
        <v>0</v>
      </c>
      <c r="H15" s="129">
        <v>0</v>
      </c>
      <c r="I15" s="129">
        <v>0</v>
      </c>
      <c r="J15" s="129">
        <v>0</v>
      </c>
      <c r="K15" s="129">
        <v>0</v>
      </c>
      <c r="L15" s="143">
        <v>0</v>
      </c>
      <c r="M15" s="142">
        <v>677819.56070000003</v>
      </c>
      <c r="N15" s="129">
        <v>0</v>
      </c>
      <c r="O15" s="129">
        <v>34246.967299999997</v>
      </c>
      <c r="P15" s="129">
        <v>0</v>
      </c>
      <c r="Q15" s="129">
        <v>0</v>
      </c>
      <c r="R15" s="129">
        <v>0</v>
      </c>
      <c r="S15" s="143">
        <v>0</v>
      </c>
      <c r="T15" s="242">
        <v>6724452.5996999983</v>
      </c>
      <c r="U15" s="242">
        <v>573177.02559999994</v>
      </c>
      <c r="V15" s="144">
        <v>7952332.3487999989</v>
      </c>
    </row>
    <row r="16" spans="1:22" s="130" customFormat="1">
      <c r="A16" s="141">
        <v>10</v>
      </c>
      <c r="B16" s="1" t="s">
        <v>103</v>
      </c>
      <c r="C16" s="142">
        <v>0</v>
      </c>
      <c r="D16" s="129">
        <v>976893.52820000006</v>
      </c>
      <c r="E16" s="129">
        <v>0</v>
      </c>
      <c r="F16" s="129">
        <v>0</v>
      </c>
      <c r="G16" s="129">
        <v>0</v>
      </c>
      <c r="H16" s="129">
        <v>0</v>
      </c>
      <c r="I16" s="129">
        <v>0</v>
      </c>
      <c r="J16" s="129">
        <v>0</v>
      </c>
      <c r="K16" s="129">
        <v>0</v>
      </c>
      <c r="L16" s="143">
        <v>0</v>
      </c>
      <c r="M16" s="142">
        <v>0</v>
      </c>
      <c r="N16" s="129">
        <v>0</v>
      </c>
      <c r="O16" s="129">
        <v>136502.98550000001</v>
      </c>
      <c r="P16" s="129">
        <v>0</v>
      </c>
      <c r="Q16" s="129">
        <v>0</v>
      </c>
      <c r="R16" s="129">
        <v>0</v>
      </c>
      <c r="S16" s="143">
        <v>0</v>
      </c>
      <c r="T16" s="242">
        <v>708607.15049999999</v>
      </c>
      <c r="U16" s="242">
        <v>432545.1079</v>
      </c>
      <c r="V16" s="144">
        <v>1113396.5137</v>
      </c>
    </row>
    <row r="17" spans="1:22" s="130" customFormat="1">
      <c r="A17" s="141">
        <v>11</v>
      </c>
      <c r="B17" s="1" t="s">
        <v>104</v>
      </c>
      <c r="C17" s="142">
        <v>0</v>
      </c>
      <c r="D17" s="129">
        <v>52172974.235100001</v>
      </c>
      <c r="E17" s="129">
        <v>0</v>
      </c>
      <c r="F17" s="129">
        <v>0</v>
      </c>
      <c r="G17" s="129">
        <v>0</v>
      </c>
      <c r="H17" s="129">
        <v>0</v>
      </c>
      <c r="I17" s="129">
        <v>0</v>
      </c>
      <c r="J17" s="129">
        <v>0</v>
      </c>
      <c r="K17" s="129">
        <v>0</v>
      </c>
      <c r="L17" s="143">
        <v>0</v>
      </c>
      <c r="M17" s="142">
        <v>23116.837200000002</v>
      </c>
      <c r="N17" s="129">
        <v>0</v>
      </c>
      <c r="O17" s="129">
        <v>0</v>
      </c>
      <c r="P17" s="129">
        <v>0</v>
      </c>
      <c r="Q17" s="129">
        <v>0</v>
      </c>
      <c r="R17" s="129">
        <v>0</v>
      </c>
      <c r="S17" s="143">
        <v>0</v>
      </c>
      <c r="T17" s="242">
        <v>52172974.235100001</v>
      </c>
      <c r="U17" s="242">
        <v>0</v>
      </c>
      <c r="V17" s="144">
        <v>52196091.072300002</v>
      </c>
    </row>
    <row r="18" spans="1:22" s="130" customFormat="1">
      <c r="A18" s="141">
        <v>12</v>
      </c>
      <c r="B18" s="1" t="s">
        <v>105</v>
      </c>
      <c r="C18" s="142">
        <v>0</v>
      </c>
      <c r="D18" s="129">
        <v>0</v>
      </c>
      <c r="E18" s="129">
        <v>0</v>
      </c>
      <c r="F18" s="129">
        <v>0</v>
      </c>
      <c r="G18" s="129">
        <v>0</v>
      </c>
      <c r="H18" s="129">
        <v>0</v>
      </c>
      <c r="I18" s="129">
        <v>0</v>
      </c>
      <c r="J18" s="129">
        <v>0</v>
      </c>
      <c r="K18" s="129">
        <v>0</v>
      </c>
      <c r="L18" s="143">
        <v>0</v>
      </c>
      <c r="M18" s="142">
        <v>27755.744699999999</v>
      </c>
      <c r="N18" s="129">
        <v>0</v>
      </c>
      <c r="O18" s="129">
        <v>0</v>
      </c>
      <c r="P18" s="129">
        <v>0</v>
      </c>
      <c r="Q18" s="129">
        <v>0</v>
      </c>
      <c r="R18" s="129">
        <v>0</v>
      </c>
      <c r="S18" s="143">
        <v>0</v>
      </c>
      <c r="T18" s="242">
        <v>0</v>
      </c>
      <c r="U18" s="242">
        <v>0</v>
      </c>
      <c r="V18" s="144">
        <v>27755.744699999999</v>
      </c>
    </row>
    <row r="19" spans="1:22" s="130" customFormat="1">
      <c r="A19" s="141">
        <v>13</v>
      </c>
      <c r="B19" s="1" t="s">
        <v>106</v>
      </c>
      <c r="C19" s="142">
        <v>0</v>
      </c>
      <c r="D19" s="129">
        <v>0</v>
      </c>
      <c r="E19" s="129">
        <v>0</v>
      </c>
      <c r="F19" s="129">
        <v>0</v>
      </c>
      <c r="G19" s="129">
        <v>0</v>
      </c>
      <c r="H19" s="129">
        <v>0</v>
      </c>
      <c r="I19" s="129">
        <v>0</v>
      </c>
      <c r="J19" s="129">
        <v>0</v>
      </c>
      <c r="K19" s="129">
        <v>0</v>
      </c>
      <c r="L19" s="143">
        <v>0</v>
      </c>
      <c r="M19" s="142">
        <v>0</v>
      </c>
      <c r="N19" s="129">
        <v>0</v>
      </c>
      <c r="O19" s="129">
        <v>0</v>
      </c>
      <c r="P19" s="129">
        <v>0</v>
      </c>
      <c r="Q19" s="129">
        <v>0</v>
      </c>
      <c r="R19" s="129">
        <v>0</v>
      </c>
      <c r="S19" s="143">
        <v>0</v>
      </c>
      <c r="T19" s="242">
        <v>0</v>
      </c>
      <c r="U19" s="242">
        <v>0</v>
      </c>
      <c r="V19" s="144">
        <v>0</v>
      </c>
    </row>
    <row r="20" spans="1:22" s="130" customFormat="1">
      <c r="A20" s="141">
        <v>14</v>
      </c>
      <c r="B20" s="1" t="s">
        <v>107</v>
      </c>
      <c r="C20" s="142">
        <v>0</v>
      </c>
      <c r="D20" s="129">
        <v>139566713.7256</v>
      </c>
      <c r="E20" s="129">
        <v>0</v>
      </c>
      <c r="F20" s="129">
        <v>0</v>
      </c>
      <c r="G20" s="129">
        <v>0</v>
      </c>
      <c r="H20" s="129">
        <v>0</v>
      </c>
      <c r="I20" s="129">
        <v>0</v>
      </c>
      <c r="J20" s="129">
        <v>0</v>
      </c>
      <c r="K20" s="129">
        <v>0</v>
      </c>
      <c r="L20" s="143">
        <v>0</v>
      </c>
      <c r="M20" s="142">
        <v>25960941.978399999</v>
      </c>
      <c r="N20" s="129">
        <v>0</v>
      </c>
      <c r="O20" s="129">
        <v>6299703.4073999999</v>
      </c>
      <c r="P20" s="129">
        <v>0</v>
      </c>
      <c r="Q20" s="129">
        <v>0</v>
      </c>
      <c r="R20" s="129">
        <v>0</v>
      </c>
      <c r="S20" s="143">
        <v>0</v>
      </c>
      <c r="T20" s="242">
        <v>167790192.0016</v>
      </c>
      <c r="U20" s="242">
        <v>4037167.1097999997</v>
      </c>
      <c r="V20" s="144">
        <v>171827359.11140001</v>
      </c>
    </row>
    <row r="21" spans="1:22" ht="13.5" thickBot="1">
      <c r="A21" s="131"/>
      <c r="B21" s="145" t="s">
        <v>108</v>
      </c>
      <c r="C21" s="146">
        <v>0</v>
      </c>
      <c r="D21" s="133">
        <v>382657290.62580001</v>
      </c>
      <c r="E21" s="133">
        <v>0</v>
      </c>
      <c r="F21" s="133">
        <v>0</v>
      </c>
      <c r="G21" s="133">
        <v>0</v>
      </c>
      <c r="H21" s="133">
        <v>0</v>
      </c>
      <c r="I21" s="133">
        <v>0</v>
      </c>
      <c r="J21" s="133">
        <v>0</v>
      </c>
      <c r="K21" s="133">
        <v>0</v>
      </c>
      <c r="L21" s="147">
        <v>0</v>
      </c>
      <c r="M21" s="146">
        <v>40452301.983099997</v>
      </c>
      <c r="N21" s="133">
        <v>0</v>
      </c>
      <c r="O21" s="133">
        <v>41395303.826299995</v>
      </c>
      <c r="P21" s="133">
        <v>0</v>
      </c>
      <c r="Q21" s="133">
        <v>0</v>
      </c>
      <c r="R21" s="133">
        <v>17877022.035300002</v>
      </c>
      <c r="S21" s="147">
        <v>0</v>
      </c>
      <c r="T21" s="147">
        <v>399580326.227</v>
      </c>
      <c r="U21" s="147">
        <v>82801592.243499994</v>
      </c>
      <c r="V21" s="148">
        <v>482381918.47049999</v>
      </c>
    </row>
    <row r="24" spans="1:22">
      <c r="A24" s="7"/>
      <c r="B24" s="7"/>
      <c r="C24" s="47"/>
      <c r="D24" s="47"/>
      <c r="E24" s="47"/>
    </row>
    <row r="25" spans="1:22">
      <c r="A25" s="149"/>
      <c r="B25" s="149"/>
      <c r="C25" s="7"/>
      <c r="D25" s="47"/>
      <c r="E25" s="47"/>
    </row>
    <row r="26" spans="1:22">
      <c r="A26" s="149"/>
      <c r="B26" s="48"/>
      <c r="C26" s="7"/>
      <c r="D26" s="47"/>
      <c r="E26" s="47"/>
    </row>
    <row r="27" spans="1:22">
      <c r="A27" s="149"/>
      <c r="B27" s="149"/>
      <c r="C27" s="7"/>
      <c r="D27" s="47"/>
      <c r="E27" s="47"/>
    </row>
    <row r="28" spans="1:22">
      <c r="A28" s="149"/>
      <c r="B28" s="48"/>
      <c r="C28" s="7"/>
      <c r="D28" s="47"/>
      <c r="E28" s="47"/>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zoomScale="85" zoomScaleNormal="85" workbookViewId="0">
      <pane xSplit="1" ySplit="7" topLeftCell="B8" activePane="bottomRight" state="frozen"/>
      <selection activeCell="B20" sqref="B20"/>
      <selection pane="topRight" activeCell="B20" sqref="B20"/>
      <selection pane="bottomLeft" activeCell="B20" sqref="B20"/>
      <selection pane="bottomRight" activeCell="C8" sqref="C8:H22"/>
    </sheetView>
  </sheetViews>
  <sheetFormatPr defaultColWidth="9.140625" defaultRowHeight="12.75"/>
  <cols>
    <col min="1" max="1" width="10.5703125" style="4" bestFit="1" customWidth="1"/>
    <col min="2" max="2" width="101.85546875" style="4" customWidth="1"/>
    <col min="3" max="3" width="24.140625" style="243" bestFit="1" customWidth="1"/>
    <col min="4" max="4" width="14.85546875" style="243" bestFit="1" customWidth="1"/>
    <col min="5" max="5" width="17.5703125" style="243" customWidth="1"/>
    <col min="6" max="6" width="15.85546875" style="243" customWidth="1"/>
    <col min="7" max="7" width="17.42578125" style="243" customWidth="1"/>
    <col min="8" max="8" width="15.42578125" style="243" customWidth="1"/>
    <col min="9" max="16384" width="9.140625" style="30"/>
  </cols>
  <sheetData>
    <row r="1" spans="1:9" s="644" customFormat="1">
      <c r="A1" s="634" t="s">
        <v>30</v>
      </c>
      <c r="B1" s="643" t="str">
        <f>'Info '!C2</f>
        <v>JSC TBC Bank</v>
      </c>
      <c r="C1" s="630"/>
      <c r="D1" s="641"/>
      <c r="E1" s="641"/>
      <c r="F1" s="641"/>
      <c r="G1" s="641"/>
      <c r="H1" s="641"/>
    </row>
    <row r="2" spans="1:9" s="644" customFormat="1">
      <c r="A2" s="634" t="s">
        <v>31</v>
      </c>
      <c r="B2" s="584">
        <f>'12. CRM'!B2</f>
        <v>44834</v>
      </c>
      <c r="D2" s="641"/>
      <c r="E2" s="641"/>
      <c r="F2" s="641"/>
      <c r="G2" s="641"/>
      <c r="H2" s="641"/>
    </row>
    <row r="4" spans="1:9" ht="13.5" thickBot="1">
      <c r="A4" s="2" t="s">
        <v>252</v>
      </c>
      <c r="B4" s="134" t="s">
        <v>375</v>
      </c>
    </row>
    <row r="5" spans="1:9">
      <c r="A5" s="135"/>
      <c r="B5" s="150"/>
      <c r="C5" s="244" t="s">
        <v>0</v>
      </c>
      <c r="D5" s="244" t="s">
        <v>1</v>
      </c>
      <c r="E5" s="244" t="s">
        <v>2</v>
      </c>
      <c r="F5" s="244" t="s">
        <v>3</v>
      </c>
      <c r="G5" s="245" t="s">
        <v>4</v>
      </c>
      <c r="H5" s="246" t="s">
        <v>5</v>
      </c>
      <c r="I5" s="151"/>
    </row>
    <row r="6" spans="1:9" s="151" customFormat="1" ht="12.75" customHeight="1">
      <c r="A6" s="152"/>
      <c r="B6" s="749" t="s">
        <v>251</v>
      </c>
      <c r="C6" s="751" t="s">
        <v>367</v>
      </c>
      <c r="D6" s="753" t="s">
        <v>366</v>
      </c>
      <c r="E6" s="754"/>
      <c r="F6" s="751" t="s">
        <v>371</v>
      </c>
      <c r="G6" s="751" t="s">
        <v>372</v>
      </c>
      <c r="H6" s="747" t="s">
        <v>370</v>
      </c>
    </row>
    <row r="7" spans="1:9" ht="38.25">
      <c r="A7" s="154"/>
      <c r="B7" s="750"/>
      <c r="C7" s="752"/>
      <c r="D7" s="247" t="s">
        <v>369</v>
      </c>
      <c r="E7" s="247" t="s">
        <v>368</v>
      </c>
      <c r="F7" s="752"/>
      <c r="G7" s="752"/>
      <c r="H7" s="748"/>
      <c r="I7" s="151"/>
    </row>
    <row r="8" spans="1:9">
      <c r="A8" s="152">
        <v>1</v>
      </c>
      <c r="B8" s="1" t="s">
        <v>95</v>
      </c>
      <c r="C8" s="248">
        <v>4081378275.8005276</v>
      </c>
      <c r="D8" s="249">
        <v>0</v>
      </c>
      <c r="E8" s="248">
        <v>0</v>
      </c>
      <c r="F8" s="248">
        <v>2231020313.1595998</v>
      </c>
      <c r="G8" s="250">
        <v>2231020313.1595998</v>
      </c>
      <c r="H8" s="252">
        <v>0.54663404428544526</v>
      </c>
    </row>
    <row r="9" spans="1:9" ht="15" customHeight="1">
      <c r="A9" s="152">
        <v>2</v>
      </c>
      <c r="B9" s="1" t="s">
        <v>96</v>
      </c>
      <c r="C9" s="248">
        <v>0</v>
      </c>
      <c r="D9" s="249">
        <v>0</v>
      </c>
      <c r="E9" s="248">
        <v>0</v>
      </c>
      <c r="F9" s="248">
        <v>0</v>
      </c>
      <c r="G9" s="250">
        <v>0</v>
      </c>
      <c r="H9" s="252" t="s">
        <v>737</v>
      </c>
    </row>
    <row r="10" spans="1:9">
      <c r="A10" s="152">
        <v>3</v>
      </c>
      <c r="B10" s="1" t="s">
        <v>269</v>
      </c>
      <c r="C10" s="248">
        <v>408265550.48999995</v>
      </c>
      <c r="D10" s="249">
        <v>0</v>
      </c>
      <c r="E10" s="248">
        <v>0</v>
      </c>
      <c r="F10" s="248">
        <v>0</v>
      </c>
      <c r="G10" s="250">
        <v>0</v>
      </c>
      <c r="H10" s="252">
        <v>0</v>
      </c>
    </row>
    <row r="11" spans="1:9">
      <c r="A11" s="152">
        <v>4</v>
      </c>
      <c r="B11" s="1" t="s">
        <v>97</v>
      </c>
      <c r="C11" s="248">
        <v>464308341.81330007</v>
      </c>
      <c r="D11" s="249">
        <v>0</v>
      </c>
      <c r="E11" s="248">
        <v>0</v>
      </c>
      <c r="F11" s="248">
        <v>0</v>
      </c>
      <c r="G11" s="250">
        <v>0</v>
      </c>
      <c r="H11" s="252">
        <v>0</v>
      </c>
    </row>
    <row r="12" spans="1:9">
      <c r="A12" s="152">
        <v>5</v>
      </c>
      <c r="B12" s="1" t="s">
        <v>98</v>
      </c>
      <c r="C12" s="248">
        <v>0</v>
      </c>
      <c r="D12" s="249">
        <v>0</v>
      </c>
      <c r="E12" s="248">
        <v>0</v>
      </c>
      <c r="F12" s="248">
        <v>0</v>
      </c>
      <c r="G12" s="250">
        <v>0</v>
      </c>
      <c r="H12" s="252" t="s">
        <v>737</v>
      </c>
    </row>
    <row r="13" spans="1:9">
      <c r="A13" s="152">
        <v>6</v>
      </c>
      <c r="B13" s="1" t="s">
        <v>99</v>
      </c>
      <c r="C13" s="248">
        <v>2530095816.7562008</v>
      </c>
      <c r="D13" s="249">
        <v>690897366.54753208</v>
      </c>
      <c r="E13" s="248">
        <v>362034295.598432</v>
      </c>
      <c r="F13" s="248">
        <v>851656732.15536225</v>
      </c>
      <c r="G13" s="250">
        <v>841462392.77776217</v>
      </c>
      <c r="H13" s="252">
        <v>0.2909490099298071</v>
      </c>
    </row>
    <row r="14" spans="1:9">
      <c r="A14" s="152">
        <v>7</v>
      </c>
      <c r="B14" s="1" t="s">
        <v>100</v>
      </c>
      <c r="C14" s="248">
        <v>5768147033.7816982</v>
      </c>
      <c r="D14" s="249">
        <v>1807528628.8563802</v>
      </c>
      <c r="E14" s="248">
        <v>762301794.42989993</v>
      </c>
      <c r="F14" s="248">
        <v>6530448828.2115984</v>
      </c>
      <c r="G14" s="250">
        <v>6344168185.278698</v>
      </c>
      <c r="H14" s="252">
        <v>0.97147506276625795</v>
      </c>
    </row>
    <row r="15" spans="1:9">
      <c r="A15" s="152">
        <v>8</v>
      </c>
      <c r="B15" s="1" t="s">
        <v>101</v>
      </c>
      <c r="C15" s="248">
        <v>4496588103.6924038</v>
      </c>
      <c r="D15" s="249">
        <v>342305472.12620991</v>
      </c>
      <c r="E15" s="248">
        <v>100998867.926</v>
      </c>
      <c r="F15" s="248">
        <v>3448190228.7138028</v>
      </c>
      <c r="G15" s="250">
        <v>3394722407.7840028</v>
      </c>
      <c r="H15" s="252">
        <v>0.73837046014357866</v>
      </c>
    </row>
    <row r="16" spans="1:9">
      <c r="A16" s="152">
        <v>9</v>
      </c>
      <c r="B16" s="1" t="s">
        <v>102</v>
      </c>
      <c r="C16" s="248">
        <v>3377071439.095799</v>
      </c>
      <c r="D16" s="249">
        <v>37919181.375798464</v>
      </c>
      <c r="E16" s="248">
        <v>19997910.748399999</v>
      </c>
      <c r="F16" s="248">
        <v>1188974272.4454696</v>
      </c>
      <c r="G16" s="250">
        <v>1181676642.8201697</v>
      </c>
      <c r="H16" s="252">
        <v>0.34785178668029409</v>
      </c>
    </row>
    <row r="17" spans="1:8">
      <c r="A17" s="152">
        <v>10</v>
      </c>
      <c r="B17" s="1" t="s">
        <v>103</v>
      </c>
      <c r="C17" s="248">
        <v>128549197.9206</v>
      </c>
      <c r="D17" s="249">
        <v>3002474.5517999995</v>
      </c>
      <c r="E17" s="248">
        <v>1112984.993</v>
      </c>
      <c r="F17" s="248">
        <v>116793693.09864999</v>
      </c>
      <c r="G17" s="250">
        <v>115652540.84025</v>
      </c>
      <c r="H17" s="252">
        <v>0.89195275169256338</v>
      </c>
    </row>
    <row r="18" spans="1:8">
      <c r="A18" s="152">
        <v>11</v>
      </c>
      <c r="B18" s="1" t="s">
        <v>104</v>
      </c>
      <c r="C18" s="248">
        <v>1264920283.7926996</v>
      </c>
      <c r="D18" s="249">
        <v>3256581.3667999995</v>
      </c>
      <c r="E18" s="248">
        <v>0</v>
      </c>
      <c r="F18" s="248">
        <v>1520691171.8185496</v>
      </c>
      <c r="G18" s="250">
        <v>1468518197.5834496</v>
      </c>
      <c r="H18" s="252">
        <v>1.1609571104198662</v>
      </c>
    </row>
    <row r="19" spans="1:8">
      <c r="A19" s="152">
        <v>12</v>
      </c>
      <c r="B19" s="1" t="s">
        <v>105</v>
      </c>
      <c r="C19" s="248">
        <v>0</v>
      </c>
      <c r="D19" s="249">
        <v>0</v>
      </c>
      <c r="E19" s="248">
        <v>0</v>
      </c>
      <c r="F19" s="248">
        <v>0</v>
      </c>
      <c r="G19" s="250">
        <v>0</v>
      </c>
      <c r="H19" s="252" t="s">
        <v>737</v>
      </c>
    </row>
    <row r="20" spans="1:8">
      <c r="A20" s="152">
        <v>13</v>
      </c>
      <c r="B20" s="1" t="s">
        <v>246</v>
      </c>
      <c r="C20" s="248">
        <v>0</v>
      </c>
      <c r="D20" s="249">
        <v>0</v>
      </c>
      <c r="E20" s="248">
        <v>0</v>
      </c>
      <c r="F20" s="248">
        <v>0</v>
      </c>
      <c r="G20" s="250">
        <v>0</v>
      </c>
      <c r="H20" s="252" t="s">
        <v>737</v>
      </c>
    </row>
    <row r="21" spans="1:8">
      <c r="A21" s="152">
        <v>14</v>
      </c>
      <c r="B21" s="1" t="s">
        <v>107</v>
      </c>
      <c r="C21" s="248">
        <v>3726799910.7960205</v>
      </c>
      <c r="D21" s="249">
        <v>196655302.50181216</v>
      </c>
      <c r="E21" s="248">
        <v>59132601.556348741</v>
      </c>
      <c r="F21" s="248">
        <v>2831724227.9344974</v>
      </c>
      <c r="G21" s="250">
        <v>2659896868.8230977</v>
      </c>
      <c r="H21" s="252">
        <v>0.70257376753141987</v>
      </c>
    </row>
    <row r="22" spans="1:8" ht="13.5" thickBot="1">
      <c r="A22" s="155"/>
      <c r="B22" s="156" t="s">
        <v>108</v>
      </c>
      <c r="C22" s="251">
        <v>26246123953.939247</v>
      </c>
      <c r="D22" s="251">
        <v>3081565007.3263326</v>
      </c>
      <c r="E22" s="251">
        <v>1305578455.2520807</v>
      </c>
      <c r="F22" s="251">
        <v>18719499467.537529</v>
      </c>
      <c r="G22" s="251">
        <v>18237117549.067032</v>
      </c>
      <c r="H22" s="253">
        <v>0.66192343682483579</v>
      </c>
    </row>
    <row r="27" spans="1:8">
      <c r="C27" s="635"/>
      <c r="D27" s="635"/>
      <c r="E27" s="635"/>
      <c r="F27" s="635"/>
      <c r="G27" s="635"/>
      <c r="H27" s="635"/>
    </row>
    <row r="28" spans="1:8">
      <c r="C28" s="635"/>
      <c r="D28" s="635"/>
      <c r="E28" s="635"/>
      <c r="F28" s="635"/>
      <c r="G28" s="635"/>
      <c r="H28" s="635"/>
    </row>
    <row r="29" spans="1:8">
      <c r="C29" s="635"/>
      <c r="D29" s="635"/>
      <c r="E29" s="635"/>
      <c r="F29" s="635"/>
      <c r="G29" s="635"/>
      <c r="H29" s="635"/>
    </row>
    <row r="30" spans="1:8">
      <c r="C30" s="635"/>
      <c r="D30" s="635"/>
      <c r="E30" s="635"/>
      <c r="F30" s="635"/>
      <c r="G30" s="635"/>
      <c r="H30" s="635"/>
    </row>
    <row r="31" spans="1:8">
      <c r="C31" s="635"/>
      <c r="D31" s="635"/>
      <c r="E31" s="635"/>
      <c r="F31" s="635"/>
      <c r="G31" s="635"/>
      <c r="H31" s="635"/>
    </row>
    <row r="32" spans="1:8">
      <c r="C32" s="635"/>
      <c r="D32" s="635"/>
      <c r="E32" s="635"/>
      <c r="F32" s="635"/>
      <c r="G32" s="635"/>
      <c r="H32" s="635"/>
    </row>
    <row r="33" spans="3:8">
      <c r="C33" s="635"/>
      <c r="D33" s="635" t="s">
        <v>775</v>
      </c>
      <c r="E33" s="635"/>
      <c r="F33" s="635"/>
      <c r="G33" s="635"/>
      <c r="H33" s="635"/>
    </row>
    <row r="34" spans="3:8">
      <c r="C34" s="635"/>
      <c r="D34" s="635"/>
      <c r="E34" s="635"/>
      <c r="F34" s="635"/>
      <c r="G34" s="635"/>
      <c r="H34" s="635"/>
    </row>
    <row r="35" spans="3:8">
      <c r="C35" s="635"/>
      <c r="D35" s="635"/>
      <c r="E35" s="635"/>
      <c r="F35" s="635"/>
      <c r="G35" s="635"/>
      <c r="H35" s="635"/>
    </row>
    <row r="36" spans="3:8">
      <c r="C36" s="635"/>
      <c r="D36" s="635"/>
      <c r="E36" s="635"/>
      <c r="F36" s="635"/>
      <c r="G36" s="635"/>
      <c r="H36" s="635"/>
    </row>
    <row r="37" spans="3:8">
      <c r="C37" s="635"/>
      <c r="D37" s="635"/>
      <c r="E37" s="635"/>
      <c r="F37" s="635"/>
      <c r="G37" s="635"/>
      <c r="H37" s="635"/>
    </row>
    <row r="38" spans="3:8">
      <c r="C38" s="635"/>
      <c r="D38" s="635"/>
      <c r="E38" s="635"/>
      <c r="F38" s="635"/>
      <c r="G38" s="635"/>
      <c r="H38" s="635"/>
    </row>
    <row r="39" spans="3:8">
      <c r="C39" s="635"/>
      <c r="D39" s="635"/>
      <c r="E39" s="635"/>
      <c r="F39" s="635"/>
      <c r="G39" s="635"/>
      <c r="H39" s="635"/>
    </row>
    <row r="40" spans="3:8">
      <c r="C40" s="635"/>
      <c r="D40" s="635"/>
      <c r="E40" s="635"/>
      <c r="F40" s="635"/>
      <c r="G40" s="635"/>
      <c r="H40" s="635"/>
    </row>
    <row r="41" spans="3:8">
      <c r="C41" s="635"/>
      <c r="D41" s="635"/>
      <c r="E41" s="635"/>
      <c r="F41" s="635"/>
      <c r="G41" s="635"/>
      <c r="H41" s="635"/>
    </row>
    <row r="42" spans="3:8">
      <c r="C42" s="635"/>
      <c r="D42" s="635"/>
      <c r="E42" s="635"/>
      <c r="F42" s="635"/>
      <c r="G42" s="635"/>
      <c r="H42" s="635"/>
    </row>
    <row r="43" spans="3:8">
      <c r="C43" s="635"/>
      <c r="D43" s="635"/>
      <c r="E43" s="635"/>
      <c r="F43" s="635"/>
      <c r="G43" s="635"/>
      <c r="H43" s="635"/>
    </row>
    <row r="44" spans="3:8">
      <c r="C44" s="635"/>
      <c r="D44" s="635"/>
      <c r="E44" s="635"/>
      <c r="F44" s="635"/>
      <c r="G44" s="635"/>
      <c r="H44" s="635"/>
    </row>
    <row r="45" spans="3:8">
      <c r="C45" s="635"/>
      <c r="D45" s="635"/>
      <c r="E45" s="635"/>
      <c r="F45" s="635"/>
      <c r="G45" s="635"/>
      <c r="H45" s="635"/>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zoomScale="80" zoomScaleNormal="80" workbookViewId="0">
      <pane xSplit="2" ySplit="6" topLeftCell="C7" activePane="bottomRight" state="frozen"/>
      <selection activeCell="B20" sqref="B20"/>
      <selection pane="topRight" activeCell="B20" sqref="B20"/>
      <selection pane="bottomLeft" activeCell="B20" sqref="B20"/>
      <selection pane="bottomRight" activeCell="F23" sqref="F23:K25"/>
    </sheetView>
  </sheetViews>
  <sheetFormatPr defaultColWidth="9.140625" defaultRowHeight="12.75"/>
  <cols>
    <col min="1" max="1" width="10.5703125" style="243" bestFit="1" customWidth="1"/>
    <col min="2" max="2" width="104.140625" style="243" customWidth="1"/>
    <col min="3" max="3" width="13.5703125" style="243" bestFit="1" customWidth="1"/>
    <col min="4" max="5" width="14.5703125" style="243" bestFit="1" customWidth="1"/>
    <col min="6" max="11" width="13.5703125" style="243" bestFit="1" customWidth="1"/>
    <col min="12" max="16384" width="9.140625" style="243"/>
  </cols>
  <sheetData>
    <row r="1" spans="1:11" s="641" customFormat="1">
      <c r="A1" s="641" t="s">
        <v>30</v>
      </c>
      <c r="B1" s="630" t="str">
        <f>'Info '!C2</f>
        <v>JSC TBC Bank</v>
      </c>
    </row>
    <row r="2" spans="1:11" s="641" customFormat="1">
      <c r="A2" s="641" t="s">
        <v>31</v>
      </c>
      <c r="B2" s="584">
        <f>'13. CRME '!B2</f>
        <v>44834</v>
      </c>
      <c r="C2" s="645"/>
      <c r="D2" s="645"/>
    </row>
    <row r="3" spans="1:11">
      <c r="B3" s="265"/>
      <c r="C3" s="265"/>
      <c r="D3" s="265"/>
    </row>
    <row r="4" spans="1:11" ht="13.5" thickBot="1">
      <c r="A4" s="243" t="s">
        <v>248</v>
      </c>
      <c r="B4" s="291" t="s">
        <v>376</v>
      </c>
      <c r="C4" s="265"/>
      <c r="D4" s="265"/>
    </row>
    <row r="5" spans="1:11" ht="30" customHeight="1">
      <c r="A5" s="755"/>
      <c r="B5" s="756"/>
      <c r="C5" s="757" t="s">
        <v>428</v>
      </c>
      <c r="D5" s="757"/>
      <c r="E5" s="757"/>
      <c r="F5" s="757" t="s">
        <v>429</v>
      </c>
      <c r="G5" s="757"/>
      <c r="H5" s="757"/>
      <c r="I5" s="757" t="s">
        <v>430</v>
      </c>
      <c r="J5" s="757"/>
      <c r="K5" s="758"/>
    </row>
    <row r="6" spans="1:11">
      <c r="A6" s="266"/>
      <c r="B6" s="267"/>
      <c r="C6" s="36" t="s">
        <v>69</v>
      </c>
      <c r="D6" s="36" t="s">
        <v>70</v>
      </c>
      <c r="E6" s="36" t="s">
        <v>71</v>
      </c>
      <c r="F6" s="36" t="s">
        <v>69</v>
      </c>
      <c r="G6" s="36" t="s">
        <v>70</v>
      </c>
      <c r="H6" s="36" t="s">
        <v>71</v>
      </c>
      <c r="I6" s="36" t="s">
        <v>69</v>
      </c>
      <c r="J6" s="36" t="s">
        <v>70</v>
      </c>
      <c r="K6" s="36" t="s">
        <v>71</v>
      </c>
    </row>
    <row r="7" spans="1:11">
      <c r="A7" s="268" t="s">
        <v>379</v>
      </c>
      <c r="B7" s="269"/>
      <c r="C7" s="269"/>
      <c r="D7" s="269"/>
      <c r="E7" s="269"/>
      <c r="F7" s="269"/>
      <c r="G7" s="269"/>
      <c r="H7" s="269"/>
      <c r="I7" s="269"/>
      <c r="J7" s="269"/>
      <c r="K7" s="270"/>
    </row>
    <row r="8" spans="1:11">
      <c r="A8" s="271">
        <v>1</v>
      </c>
      <c r="B8" s="272" t="s">
        <v>377</v>
      </c>
      <c r="C8" s="496"/>
      <c r="D8" s="496"/>
      <c r="E8" s="496"/>
      <c r="F8" s="497">
        <v>1662979843.0092237</v>
      </c>
      <c r="G8" s="497">
        <v>4523769542.9463644</v>
      </c>
      <c r="H8" s="497">
        <v>6186749385.9555883</v>
      </c>
      <c r="I8" s="497">
        <v>1655784066.9514623</v>
      </c>
      <c r="J8" s="497">
        <v>2735214307.3424025</v>
      </c>
      <c r="K8" s="498">
        <v>4390998374.2938652</v>
      </c>
    </row>
    <row r="9" spans="1:11">
      <c r="A9" s="268" t="s">
        <v>380</v>
      </c>
      <c r="B9" s="269"/>
      <c r="C9" s="499"/>
      <c r="D9" s="499"/>
      <c r="E9" s="499"/>
      <c r="F9" s="499"/>
      <c r="G9" s="499"/>
      <c r="H9" s="499"/>
      <c r="I9" s="499"/>
      <c r="J9" s="499"/>
      <c r="K9" s="500"/>
    </row>
    <row r="10" spans="1:11">
      <c r="A10" s="273">
        <v>2</v>
      </c>
      <c r="B10" s="274" t="s">
        <v>388</v>
      </c>
      <c r="C10" s="501">
        <v>1854929858.3226483</v>
      </c>
      <c r="D10" s="502">
        <v>6172750157.5824451</v>
      </c>
      <c r="E10" s="502">
        <v>8027680015.9050932</v>
      </c>
      <c r="F10" s="502">
        <v>288684708.45985812</v>
      </c>
      <c r="G10" s="502">
        <v>1267004079.4914491</v>
      </c>
      <c r="H10" s="502">
        <v>1555688787.9513073</v>
      </c>
      <c r="I10" s="502">
        <v>1218083911.5573485</v>
      </c>
      <c r="J10" s="502">
        <v>1603175169.6197083</v>
      </c>
      <c r="K10" s="503">
        <v>2821259081.1770568</v>
      </c>
    </row>
    <row r="11" spans="1:11">
      <c r="A11" s="273">
        <v>3</v>
      </c>
      <c r="B11" s="274" t="s">
        <v>382</v>
      </c>
      <c r="C11" s="501">
        <v>4687136828.2384739</v>
      </c>
      <c r="D11" s="502">
        <v>6238499317.7893448</v>
      </c>
      <c r="E11" s="502">
        <v>10925636146.027819</v>
      </c>
      <c r="F11" s="502">
        <v>1328418954.0983429</v>
      </c>
      <c r="G11" s="502">
        <v>1508832435.9036562</v>
      </c>
      <c r="H11" s="502">
        <v>2837251390.0019989</v>
      </c>
      <c r="I11" s="502">
        <v>44293857.229291677</v>
      </c>
      <c r="J11" s="502">
        <v>101468396.24024868</v>
      </c>
      <c r="K11" s="503">
        <v>145762253.46954036</v>
      </c>
    </row>
    <row r="12" spans="1:11">
      <c r="A12" s="273">
        <v>4</v>
      </c>
      <c r="B12" s="274" t="s">
        <v>383</v>
      </c>
      <c r="C12" s="501">
        <v>1260583416.6666667</v>
      </c>
      <c r="D12" s="502">
        <v>0</v>
      </c>
      <c r="E12" s="502">
        <v>1260583416.6666667</v>
      </c>
      <c r="F12" s="502">
        <v>0</v>
      </c>
      <c r="G12" s="502">
        <v>0</v>
      </c>
      <c r="H12" s="502">
        <v>0</v>
      </c>
      <c r="I12" s="502">
        <v>0</v>
      </c>
      <c r="J12" s="502">
        <v>0</v>
      </c>
      <c r="K12" s="503">
        <v>0</v>
      </c>
    </row>
    <row r="13" spans="1:11">
      <c r="A13" s="273">
        <v>5</v>
      </c>
      <c r="B13" s="274" t="s">
        <v>391</v>
      </c>
      <c r="C13" s="501">
        <v>1739159055.1284239</v>
      </c>
      <c r="D13" s="502">
        <v>4969401420.7805147</v>
      </c>
      <c r="E13" s="502">
        <v>6708560475.9089384</v>
      </c>
      <c r="F13" s="502">
        <v>225938969.04716414</v>
      </c>
      <c r="G13" s="502">
        <v>1875431694.4674873</v>
      </c>
      <c r="H13" s="502">
        <v>2101370663.5146515</v>
      </c>
      <c r="I13" s="502">
        <v>126538047.28893566</v>
      </c>
      <c r="J13" s="502">
        <v>1757251862.777967</v>
      </c>
      <c r="K13" s="503">
        <v>1883789910.0669026</v>
      </c>
    </row>
    <row r="14" spans="1:11">
      <c r="A14" s="273">
        <v>6</v>
      </c>
      <c r="B14" s="274" t="s">
        <v>423</v>
      </c>
      <c r="C14" s="501">
        <v>0</v>
      </c>
      <c r="D14" s="502">
        <v>0</v>
      </c>
      <c r="E14" s="502">
        <v>0</v>
      </c>
      <c r="F14" s="502">
        <v>0</v>
      </c>
      <c r="G14" s="502">
        <v>0</v>
      </c>
      <c r="H14" s="502">
        <v>0</v>
      </c>
      <c r="I14" s="502">
        <v>0</v>
      </c>
      <c r="J14" s="502">
        <v>0</v>
      </c>
      <c r="K14" s="503">
        <v>0</v>
      </c>
    </row>
    <row r="15" spans="1:11">
      <c r="A15" s="273">
        <v>7</v>
      </c>
      <c r="B15" s="274" t="s">
        <v>424</v>
      </c>
      <c r="C15" s="501">
        <v>44976147.973166674</v>
      </c>
      <c r="D15" s="502">
        <v>112995062.87875684</v>
      </c>
      <c r="E15" s="502">
        <v>157971210.85192353</v>
      </c>
      <c r="F15" s="502">
        <v>44976147.973166652</v>
      </c>
      <c r="G15" s="502">
        <v>112995062.87875688</v>
      </c>
      <c r="H15" s="502">
        <v>157971210.85192353</v>
      </c>
      <c r="I15" s="502">
        <v>44976147.973166652</v>
      </c>
      <c r="J15" s="502">
        <v>112995062.87875688</v>
      </c>
      <c r="K15" s="503">
        <v>157971210.85192353</v>
      </c>
    </row>
    <row r="16" spans="1:11">
      <c r="A16" s="273">
        <v>8</v>
      </c>
      <c r="B16" s="275" t="s">
        <v>384</v>
      </c>
      <c r="C16" s="501">
        <v>9586785306.32938</v>
      </c>
      <c r="D16" s="502">
        <v>17493645959.031063</v>
      </c>
      <c r="E16" s="502">
        <v>27080431265.360443</v>
      </c>
      <c r="F16" s="502">
        <v>1888018779.578532</v>
      </c>
      <c r="G16" s="502">
        <v>4764263272.7413492</v>
      </c>
      <c r="H16" s="502">
        <v>6652282052.3198814</v>
      </c>
      <c r="I16" s="502">
        <v>1433891964.0487425</v>
      </c>
      <c r="J16" s="502">
        <v>3574890491.5166812</v>
      </c>
      <c r="K16" s="503">
        <v>5008782455.565423</v>
      </c>
    </row>
    <row r="17" spans="1:11">
      <c r="A17" s="268" t="s">
        <v>381</v>
      </c>
      <c r="B17" s="269"/>
      <c r="C17" s="499"/>
      <c r="D17" s="499"/>
      <c r="E17" s="499"/>
      <c r="F17" s="499"/>
      <c r="G17" s="499"/>
      <c r="H17" s="499"/>
      <c r="I17" s="499"/>
      <c r="J17" s="499"/>
      <c r="K17" s="500"/>
    </row>
    <row r="18" spans="1:11">
      <c r="A18" s="273">
        <v>9</v>
      </c>
      <c r="B18" s="274" t="s">
        <v>387</v>
      </c>
      <c r="C18" s="501">
        <v>0</v>
      </c>
      <c r="D18" s="502">
        <v>0</v>
      </c>
      <c r="E18" s="502">
        <v>0</v>
      </c>
      <c r="F18" s="502">
        <v>0</v>
      </c>
      <c r="G18" s="502">
        <v>0</v>
      </c>
      <c r="H18" s="502">
        <v>0</v>
      </c>
      <c r="I18" s="502">
        <v>0</v>
      </c>
      <c r="J18" s="502">
        <v>0</v>
      </c>
      <c r="K18" s="503">
        <v>0</v>
      </c>
    </row>
    <row r="19" spans="1:11">
      <c r="A19" s="273">
        <v>10</v>
      </c>
      <c r="B19" s="274" t="s">
        <v>425</v>
      </c>
      <c r="C19" s="501">
        <v>7315695700.8860435</v>
      </c>
      <c r="D19" s="502">
        <v>8890795325.7021904</v>
      </c>
      <c r="E19" s="502">
        <v>16206491026.588234</v>
      </c>
      <c r="F19" s="502">
        <v>184675464.19753003</v>
      </c>
      <c r="G19" s="502">
        <v>101560406.07256791</v>
      </c>
      <c r="H19" s="502">
        <v>286235870.27009797</v>
      </c>
      <c r="I19" s="502">
        <v>189172809.49871504</v>
      </c>
      <c r="J19" s="502">
        <v>1894548488.6836629</v>
      </c>
      <c r="K19" s="503">
        <v>2083721298.1823778</v>
      </c>
    </row>
    <row r="20" spans="1:11">
      <c r="A20" s="273">
        <v>11</v>
      </c>
      <c r="B20" s="274" t="s">
        <v>386</v>
      </c>
      <c r="C20" s="501">
        <v>1387024.0539316675</v>
      </c>
      <c r="D20" s="502">
        <v>2667372.4168013688</v>
      </c>
      <c r="E20" s="502">
        <v>4054396.4707330363</v>
      </c>
      <c r="F20" s="502">
        <v>319774840.20507675</v>
      </c>
      <c r="G20" s="502">
        <v>1453302091.4188714</v>
      </c>
      <c r="H20" s="502">
        <v>1773076931.6239481</v>
      </c>
      <c r="I20" s="502">
        <v>319774840.20507675</v>
      </c>
      <c r="J20" s="502">
        <v>1453277927.4188714</v>
      </c>
      <c r="K20" s="503">
        <v>1773052767.6239481</v>
      </c>
    </row>
    <row r="21" spans="1:11" ht="13.5" thickBot="1">
      <c r="A21" s="276">
        <v>12</v>
      </c>
      <c r="B21" s="277" t="s">
        <v>385</v>
      </c>
      <c r="C21" s="504">
        <v>7317082724.9399748</v>
      </c>
      <c r="D21" s="505">
        <v>8893462698.1189919</v>
      </c>
      <c r="E21" s="504">
        <v>16210545423.058968</v>
      </c>
      <c r="F21" s="505">
        <v>504450304.40260679</v>
      </c>
      <c r="G21" s="505">
        <v>1554862497.4914393</v>
      </c>
      <c r="H21" s="505">
        <v>2059312801.8940461</v>
      </c>
      <c r="I21" s="505">
        <v>508947649.7037918</v>
      </c>
      <c r="J21" s="505">
        <v>3347826416.1025343</v>
      </c>
      <c r="K21" s="506">
        <v>3856774065.8063259</v>
      </c>
    </row>
    <row r="22" spans="1:11" ht="38.25" customHeight="1" thickBot="1">
      <c r="A22" s="278"/>
      <c r="B22" s="279"/>
      <c r="C22" s="279"/>
      <c r="D22" s="279"/>
      <c r="E22" s="279"/>
      <c r="F22" s="759" t="s">
        <v>427</v>
      </c>
      <c r="G22" s="757"/>
      <c r="H22" s="757"/>
      <c r="I22" s="759" t="s">
        <v>392</v>
      </c>
      <c r="J22" s="757"/>
      <c r="K22" s="758"/>
    </row>
    <row r="23" spans="1:11">
      <c r="A23" s="280">
        <v>13</v>
      </c>
      <c r="B23" s="281" t="s">
        <v>377</v>
      </c>
      <c r="C23" s="282"/>
      <c r="D23" s="282"/>
      <c r="E23" s="282"/>
      <c r="F23" s="510">
        <v>1662979843.0092237</v>
      </c>
      <c r="G23" s="510">
        <v>4523769542.9463644</v>
      </c>
      <c r="H23" s="510">
        <v>6186749385.9555883</v>
      </c>
      <c r="I23" s="510">
        <v>1655784066.9514623</v>
      </c>
      <c r="J23" s="510">
        <v>2735214307.3424025</v>
      </c>
      <c r="K23" s="511">
        <v>4390998374.2938652</v>
      </c>
    </row>
    <row r="24" spans="1:11" ht="13.5" thickBot="1">
      <c r="A24" s="283">
        <v>14</v>
      </c>
      <c r="B24" s="284" t="s">
        <v>389</v>
      </c>
      <c r="C24" s="285"/>
      <c r="D24" s="286"/>
      <c r="E24" s="287"/>
      <c r="F24" s="512">
        <v>1383568475.1759253</v>
      </c>
      <c r="G24" s="512">
        <v>3209400775.2499099</v>
      </c>
      <c r="H24" s="512">
        <v>4592969250.4258356</v>
      </c>
      <c r="I24" s="512">
        <v>924944314.34495068</v>
      </c>
      <c r="J24" s="512">
        <v>893722622.8791703</v>
      </c>
      <c r="K24" s="513">
        <v>1252195613.8913558</v>
      </c>
    </row>
    <row r="25" spans="1:11" ht="13.5" thickBot="1">
      <c r="A25" s="288">
        <v>15</v>
      </c>
      <c r="B25" s="289" t="s">
        <v>390</v>
      </c>
      <c r="C25" s="290"/>
      <c r="D25" s="290"/>
      <c r="E25" s="290"/>
      <c r="F25" s="507">
        <v>1.2019497934843957</v>
      </c>
      <c r="G25" s="507">
        <v>1.4095371253825746</v>
      </c>
      <c r="H25" s="507">
        <v>1.3470043121629838</v>
      </c>
      <c r="I25" s="507">
        <v>1.7901445971091734</v>
      </c>
      <c r="J25" s="507">
        <v>3.0604733922151128</v>
      </c>
      <c r="K25" s="508">
        <v>3.5066393186351164</v>
      </c>
    </row>
    <row r="26" spans="1:11">
      <c r="F26" s="509"/>
      <c r="G26" s="509"/>
      <c r="H26" s="509"/>
      <c r="I26" s="509"/>
      <c r="J26" s="509"/>
      <c r="K26" s="509"/>
    </row>
    <row r="27" spans="1:11" ht="25.5">
      <c r="B27" s="264" t="s">
        <v>426</v>
      </c>
    </row>
    <row r="29" spans="1:11">
      <c r="C29" s="636"/>
      <c r="D29" s="636"/>
      <c r="E29" s="636"/>
      <c r="F29" s="636"/>
      <c r="G29" s="636"/>
      <c r="H29" s="636"/>
      <c r="I29" s="636"/>
      <c r="J29" s="636"/>
      <c r="K29" s="636"/>
    </row>
    <row r="30" spans="1:11">
      <c r="C30" s="636"/>
      <c r="D30" s="636"/>
      <c r="E30" s="636"/>
      <c r="F30" s="636"/>
      <c r="G30" s="636"/>
      <c r="H30" s="636"/>
      <c r="I30" s="636"/>
      <c r="J30" s="636"/>
      <c r="K30" s="636"/>
    </row>
    <row r="31" spans="1:11">
      <c r="C31" s="636"/>
      <c r="D31" s="636"/>
      <c r="E31" s="636"/>
      <c r="F31" s="636"/>
      <c r="G31" s="636"/>
      <c r="H31" s="636"/>
      <c r="I31" s="636"/>
      <c r="J31" s="636"/>
      <c r="K31" s="636"/>
    </row>
    <row r="32" spans="1:11">
      <c r="C32" s="636"/>
      <c r="D32" s="636"/>
      <c r="E32" s="636"/>
      <c r="F32" s="636"/>
      <c r="G32" s="636"/>
      <c r="H32" s="636"/>
      <c r="I32" s="636"/>
      <c r="J32" s="636"/>
      <c r="K32" s="636"/>
    </row>
    <row r="33" spans="3:11">
      <c r="C33" s="636"/>
      <c r="D33" s="636"/>
      <c r="E33" s="636"/>
      <c r="F33" s="636"/>
      <c r="G33" s="636"/>
      <c r="H33" s="636"/>
      <c r="I33" s="636"/>
      <c r="J33" s="636"/>
      <c r="K33" s="636"/>
    </row>
    <row r="34" spans="3:11">
      <c r="C34" s="636"/>
      <c r="D34" s="636"/>
      <c r="E34" s="636"/>
      <c r="F34" s="636"/>
      <c r="G34" s="636"/>
      <c r="H34" s="636"/>
      <c r="I34" s="636"/>
      <c r="J34" s="636"/>
      <c r="K34" s="636"/>
    </row>
    <row r="35" spans="3:11">
      <c r="C35" s="636"/>
      <c r="D35" s="636"/>
      <c r="E35" s="636"/>
      <c r="F35" s="636"/>
      <c r="G35" s="636"/>
      <c r="H35" s="636"/>
      <c r="I35" s="636"/>
      <c r="J35" s="636"/>
      <c r="K35" s="636"/>
    </row>
    <row r="36" spans="3:11">
      <c r="C36" s="636"/>
      <c r="D36" s="636"/>
      <c r="E36" s="636"/>
      <c r="F36" s="636"/>
      <c r="G36" s="636"/>
      <c r="H36" s="636"/>
      <c r="I36" s="636"/>
      <c r="J36" s="636"/>
      <c r="K36" s="636"/>
    </row>
    <row r="37" spans="3:11">
      <c r="C37" s="636"/>
      <c r="D37" s="636"/>
      <c r="E37" s="636"/>
      <c r="F37" s="636"/>
      <c r="G37" s="636"/>
      <c r="H37" s="636"/>
      <c r="I37" s="636"/>
      <c r="J37" s="636"/>
      <c r="K37" s="636"/>
    </row>
    <row r="38" spans="3:11">
      <c r="C38" s="636"/>
      <c r="D38" s="636"/>
      <c r="E38" s="636"/>
      <c r="F38" s="636"/>
      <c r="G38" s="636"/>
      <c r="H38" s="636"/>
      <c r="I38" s="636"/>
      <c r="J38" s="636"/>
      <c r="K38" s="636"/>
    </row>
    <row r="39" spans="3:11">
      <c r="C39" s="636"/>
      <c r="D39" s="636"/>
      <c r="E39" s="636"/>
      <c r="F39" s="636"/>
      <c r="G39" s="636"/>
      <c r="H39" s="636"/>
      <c r="I39" s="636"/>
      <c r="J39" s="636"/>
      <c r="K39" s="636"/>
    </row>
    <row r="40" spans="3:11">
      <c r="C40" s="636"/>
      <c r="D40" s="636"/>
      <c r="E40" s="636"/>
      <c r="F40" s="636"/>
      <c r="G40" s="636"/>
      <c r="H40" s="636"/>
      <c r="I40" s="636"/>
      <c r="J40" s="636"/>
      <c r="K40" s="636"/>
    </row>
    <row r="41" spans="3:11">
      <c r="C41" s="636"/>
      <c r="D41" s="636"/>
      <c r="E41" s="636"/>
      <c r="F41" s="636"/>
      <c r="G41" s="636"/>
      <c r="H41" s="636"/>
      <c r="I41" s="636"/>
      <c r="J41" s="636"/>
      <c r="K41" s="636"/>
    </row>
    <row r="42" spans="3:11">
      <c r="C42" s="636"/>
      <c r="D42" s="636"/>
      <c r="E42" s="636"/>
      <c r="F42" s="636"/>
      <c r="G42" s="636"/>
      <c r="H42" s="636"/>
      <c r="I42" s="636"/>
      <c r="J42" s="636"/>
      <c r="K42" s="636"/>
    </row>
    <row r="43" spans="3:11">
      <c r="C43" s="636"/>
      <c r="D43" s="636"/>
      <c r="E43" s="636"/>
      <c r="F43" s="636"/>
      <c r="G43" s="636"/>
      <c r="H43" s="636"/>
      <c r="I43" s="636"/>
      <c r="J43" s="636"/>
      <c r="K43" s="636"/>
    </row>
    <row r="44" spans="3:11">
      <c r="C44" s="636"/>
      <c r="D44" s="636"/>
      <c r="E44" s="636"/>
      <c r="F44" s="636"/>
      <c r="G44" s="636"/>
      <c r="H44" s="636"/>
      <c r="I44" s="636"/>
      <c r="J44" s="636"/>
      <c r="K44" s="636"/>
    </row>
    <row r="45" spans="3:11">
      <c r="C45" s="636"/>
      <c r="D45" s="636"/>
      <c r="E45" s="636"/>
      <c r="F45" s="636"/>
      <c r="G45" s="636"/>
      <c r="H45" s="636"/>
      <c r="I45" s="636"/>
      <c r="J45" s="636"/>
      <c r="K45" s="636"/>
    </row>
    <row r="46" spans="3:11">
      <c r="C46" s="636"/>
      <c r="D46" s="636"/>
      <c r="E46" s="636"/>
      <c r="F46" s="636"/>
      <c r="G46" s="636"/>
      <c r="H46" s="636"/>
      <c r="I46" s="636"/>
      <c r="J46" s="636"/>
      <c r="K46" s="636"/>
    </row>
    <row r="47" spans="3:11">
      <c r="C47" s="636"/>
      <c r="D47" s="636"/>
      <c r="E47" s="636"/>
      <c r="F47" s="636"/>
      <c r="G47" s="636"/>
      <c r="H47" s="636"/>
      <c r="I47" s="636"/>
      <c r="J47" s="636"/>
      <c r="K47" s="636"/>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zoomScale="85" zoomScaleNormal="85" workbookViewId="0">
      <pane xSplit="1" ySplit="5" topLeftCell="B6" activePane="bottomRight" state="frozen"/>
      <selection activeCell="B20" sqref="B20"/>
      <selection pane="topRight" activeCell="B20" sqref="B20"/>
      <selection pane="bottomLeft" activeCell="B20" sqref="B20"/>
      <selection pane="bottomRight" activeCell="C7" sqref="C7:N21"/>
    </sheetView>
  </sheetViews>
  <sheetFormatPr defaultColWidth="9.140625" defaultRowHeight="12.75"/>
  <cols>
    <col min="1" max="1" width="10.5703125" style="4" bestFit="1" customWidth="1"/>
    <col min="2" max="2" width="95" style="4" customWidth="1"/>
    <col min="3" max="3" width="13.140625" style="4" bestFit="1" customWidth="1"/>
    <col min="4" max="4" width="11.42578125" style="4" customWidth="1"/>
    <col min="5" max="5" width="18.42578125" style="4" bestFit="1" customWidth="1"/>
    <col min="6" max="13" width="12.5703125" style="4" customWidth="1"/>
    <col min="14" max="14" width="31" style="4" bestFit="1" customWidth="1"/>
    <col min="15" max="16384" width="9.140625" style="30"/>
  </cols>
  <sheetData>
    <row r="1" spans="1:14" s="644" customFormat="1">
      <c r="A1" s="643" t="s">
        <v>30</v>
      </c>
      <c r="B1" s="630" t="str">
        <f>'Info '!C2</f>
        <v>JSC TBC Bank</v>
      </c>
      <c r="C1" s="643"/>
      <c r="D1" s="643"/>
      <c r="E1" s="643"/>
      <c r="F1" s="643"/>
      <c r="G1" s="643"/>
      <c r="H1" s="643"/>
      <c r="I1" s="643"/>
      <c r="J1" s="643"/>
      <c r="K1" s="643"/>
      <c r="L1" s="643"/>
      <c r="M1" s="643"/>
      <c r="N1" s="643"/>
    </row>
    <row r="2" spans="1:14" s="644" customFormat="1" ht="14.25" customHeight="1">
      <c r="A2" s="643" t="s">
        <v>31</v>
      </c>
      <c r="B2" s="584">
        <f>'14. LCR'!B2</f>
        <v>44834</v>
      </c>
      <c r="C2" s="643"/>
      <c r="D2" s="643"/>
      <c r="E2" s="643"/>
      <c r="F2" s="643"/>
      <c r="G2" s="643"/>
      <c r="H2" s="643"/>
      <c r="I2" s="643"/>
      <c r="J2" s="643"/>
      <c r="K2" s="643"/>
      <c r="L2" s="643"/>
      <c r="M2" s="643"/>
      <c r="N2" s="643"/>
    </row>
    <row r="3" spans="1:14" ht="14.25" customHeight="1"/>
    <row r="4" spans="1:14" ht="13.5" thickBot="1">
      <c r="A4" s="4" t="s">
        <v>264</v>
      </c>
      <c r="B4" s="212" t="s">
        <v>28</v>
      </c>
    </row>
    <row r="5" spans="1:14" s="161" customFormat="1">
      <c r="A5" s="157"/>
      <c r="B5" s="158"/>
      <c r="C5" s="159" t="s">
        <v>0</v>
      </c>
      <c r="D5" s="159" t="s">
        <v>1</v>
      </c>
      <c r="E5" s="159" t="s">
        <v>2</v>
      </c>
      <c r="F5" s="159" t="s">
        <v>3</v>
      </c>
      <c r="G5" s="159" t="s">
        <v>4</v>
      </c>
      <c r="H5" s="159" t="s">
        <v>5</v>
      </c>
      <c r="I5" s="159" t="s">
        <v>8</v>
      </c>
      <c r="J5" s="159" t="s">
        <v>9</v>
      </c>
      <c r="K5" s="159" t="s">
        <v>10</v>
      </c>
      <c r="L5" s="159" t="s">
        <v>11</v>
      </c>
      <c r="M5" s="159" t="s">
        <v>12</v>
      </c>
      <c r="N5" s="160" t="s">
        <v>13</v>
      </c>
    </row>
    <row r="6" spans="1:14" ht="25.5">
      <c r="A6" s="162"/>
      <c r="B6" s="163"/>
      <c r="C6" s="164" t="s">
        <v>263</v>
      </c>
      <c r="D6" s="165" t="s">
        <v>262</v>
      </c>
      <c r="E6" s="166" t="s">
        <v>261</v>
      </c>
      <c r="F6" s="167">
        <v>0</v>
      </c>
      <c r="G6" s="167">
        <v>0.2</v>
      </c>
      <c r="H6" s="167">
        <v>0.35</v>
      </c>
      <c r="I6" s="167">
        <v>0.5</v>
      </c>
      <c r="J6" s="167">
        <v>0.75</v>
      </c>
      <c r="K6" s="167">
        <v>1</v>
      </c>
      <c r="L6" s="167">
        <v>1.5</v>
      </c>
      <c r="M6" s="167">
        <v>2.5</v>
      </c>
      <c r="N6" s="211" t="s">
        <v>275</v>
      </c>
    </row>
    <row r="7" spans="1:14" ht="15.75">
      <c r="A7" s="168">
        <v>1</v>
      </c>
      <c r="B7" s="169" t="s">
        <v>260</v>
      </c>
      <c r="C7" s="658">
        <v>3873517718.2066007</v>
      </c>
      <c r="D7" s="699"/>
      <c r="E7" s="700">
        <v>118647205.98813801</v>
      </c>
      <c r="F7" s="658">
        <v>5960641.5788000003</v>
      </c>
      <c r="G7" s="658">
        <v>26662026.932300001</v>
      </c>
      <c r="H7" s="658">
        <v>0</v>
      </c>
      <c r="I7" s="658">
        <v>40488546.139200002</v>
      </c>
      <c r="J7" s="658">
        <v>0</v>
      </c>
      <c r="K7" s="658">
        <v>45535991.338107981</v>
      </c>
      <c r="L7" s="658">
        <v>0</v>
      </c>
      <c r="M7" s="658">
        <v>0</v>
      </c>
      <c r="N7" s="701">
        <v>71112669.794167981</v>
      </c>
    </row>
    <row r="8" spans="1:14" ht="15">
      <c r="A8" s="168">
        <v>1.1000000000000001</v>
      </c>
      <c r="B8" s="170" t="s">
        <v>258</v>
      </c>
      <c r="C8" s="702">
        <v>2920636791.2800002</v>
      </c>
      <c r="D8" s="703">
        <v>0.02</v>
      </c>
      <c r="E8" s="700">
        <v>58412735.825600006</v>
      </c>
      <c r="F8" s="702">
        <v>0</v>
      </c>
      <c r="G8" s="702">
        <v>26662026.932300001</v>
      </c>
      <c r="H8" s="702">
        <v>0</v>
      </c>
      <c r="I8" s="702">
        <v>21903810.139199998</v>
      </c>
      <c r="J8" s="702">
        <v>0</v>
      </c>
      <c r="K8" s="702">
        <v>9846898.7544079777</v>
      </c>
      <c r="L8" s="702">
        <v>0</v>
      </c>
      <c r="M8" s="702">
        <v>0</v>
      </c>
      <c r="N8" s="701">
        <v>26131209.210467979</v>
      </c>
    </row>
    <row r="9" spans="1:14" ht="15">
      <c r="A9" s="168">
        <v>1.2</v>
      </c>
      <c r="B9" s="170" t="s">
        <v>257</v>
      </c>
      <c r="C9" s="702">
        <v>618352155.60660005</v>
      </c>
      <c r="D9" s="703">
        <v>0.05</v>
      </c>
      <c r="E9" s="700">
        <v>30917607.780330002</v>
      </c>
      <c r="F9" s="702">
        <v>0</v>
      </c>
      <c r="G9" s="702">
        <v>0</v>
      </c>
      <c r="H9" s="702">
        <v>0</v>
      </c>
      <c r="I9" s="702">
        <v>3047840</v>
      </c>
      <c r="J9" s="702">
        <v>0</v>
      </c>
      <c r="K9" s="702">
        <v>27869767.780299999</v>
      </c>
      <c r="L9" s="702">
        <v>0</v>
      </c>
      <c r="M9" s="702">
        <v>0</v>
      </c>
      <c r="N9" s="701">
        <v>29393687.780299999</v>
      </c>
    </row>
    <row r="10" spans="1:14" ht="15">
      <c r="A10" s="168">
        <v>1.3</v>
      </c>
      <c r="B10" s="170" t="s">
        <v>256</v>
      </c>
      <c r="C10" s="702">
        <v>291952760.04320002</v>
      </c>
      <c r="D10" s="703">
        <v>0.08</v>
      </c>
      <c r="E10" s="700">
        <v>23356220.803456001</v>
      </c>
      <c r="F10" s="702">
        <v>0</v>
      </c>
      <c r="G10" s="702">
        <v>0</v>
      </c>
      <c r="H10" s="702">
        <v>0</v>
      </c>
      <c r="I10" s="702">
        <v>15536896</v>
      </c>
      <c r="J10" s="702">
        <v>0</v>
      </c>
      <c r="K10" s="702">
        <v>7819324.8033999996</v>
      </c>
      <c r="L10" s="702">
        <v>0</v>
      </c>
      <c r="M10" s="702">
        <v>0</v>
      </c>
      <c r="N10" s="701">
        <v>15587772.803399999</v>
      </c>
    </row>
    <row r="11" spans="1:14" ht="15">
      <c r="A11" s="168">
        <v>1.4</v>
      </c>
      <c r="B11" s="170" t="s">
        <v>255</v>
      </c>
      <c r="C11" s="702">
        <v>0</v>
      </c>
      <c r="D11" s="703">
        <v>0.11</v>
      </c>
      <c r="E11" s="700">
        <v>0</v>
      </c>
      <c r="F11" s="702">
        <v>0</v>
      </c>
      <c r="G11" s="702">
        <v>0</v>
      </c>
      <c r="H11" s="702">
        <v>0</v>
      </c>
      <c r="I11" s="702">
        <v>0</v>
      </c>
      <c r="J11" s="702">
        <v>0</v>
      </c>
      <c r="K11" s="702">
        <v>0</v>
      </c>
      <c r="L11" s="702">
        <v>0</v>
      </c>
      <c r="M11" s="702">
        <v>0</v>
      </c>
      <c r="N11" s="701">
        <v>0</v>
      </c>
    </row>
    <row r="12" spans="1:14" ht="15">
      <c r="A12" s="168">
        <v>1.5</v>
      </c>
      <c r="B12" s="170" t="s">
        <v>254</v>
      </c>
      <c r="C12" s="702">
        <v>42576011.276799999</v>
      </c>
      <c r="D12" s="703">
        <v>0.14000000000000001</v>
      </c>
      <c r="E12" s="700">
        <v>5960641.5787520008</v>
      </c>
      <c r="F12" s="702">
        <v>5960641.5788000003</v>
      </c>
      <c r="G12" s="702">
        <v>0</v>
      </c>
      <c r="H12" s="702">
        <v>0</v>
      </c>
      <c r="I12" s="702">
        <v>0</v>
      </c>
      <c r="J12" s="702">
        <v>0</v>
      </c>
      <c r="K12" s="702">
        <v>0</v>
      </c>
      <c r="L12" s="702">
        <v>0</v>
      </c>
      <c r="M12" s="702">
        <v>0</v>
      </c>
      <c r="N12" s="701">
        <v>0</v>
      </c>
    </row>
    <row r="13" spans="1:14" ht="15">
      <c r="A13" s="168">
        <v>1.6</v>
      </c>
      <c r="B13" s="171" t="s">
        <v>253</v>
      </c>
      <c r="C13" s="702">
        <v>0</v>
      </c>
      <c r="D13" s="704"/>
      <c r="E13" s="702"/>
      <c r="F13" s="702">
        <v>0</v>
      </c>
      <c r="G13" s="702">
        <v>0</v>
      </c>
      <c r="H13" s="702">
        <v>0</v>
      </c>
      <c r="I13" s="702">
        <v>0</v>
      </c>
      <c r="J13" s="702">
        <v>0</v>
      </c>
      <c r="K13" s="702">
        <v>0</v>
      </c>
      <c r="L13" s="702">
        <v>0</v>
      </c>
      <c r="M13" s="702">
        <v>0</v>
      </c>
      <c r="N13" s="701">
        <v>0</v>
      </c>
    </row>
    <row r="14" spans="1:14" ht="15.75">
      <c r="A14" s="168">
        <v>2</v>
      </c>
      <c r="B14" s="172" t="s">
        <v>259</v>
      </c>
      <c r="C14" s="658">
        <v>18138120</v>
      </c>
      <c r="D14" s="699"/>
      <c r="E14" s="700">
        <v>571625.60000000009</v>
      </c>
      <c r="F14" s="702">
        <v>0</v>
      </c>
      <c r="G14" s="702">
        <v>0</v>
      </c>
      <c r="H14" s="702">
        <v>0</v>
      </c>
      <c r="I14" s="702">
        <v>571625.60000000009</v>
      </c>
      <c r="J14" s="702">
        <v>0</v>
      </c>
      <c r="K14" s="702">
        <v>0</v>
      </c>
      <c r="L14" s="702">
        <v>0</v>
      </c>
      <c r="M14" s="702">
        <v>0</v>
      </c>
      <c r="N14" s="701">
        <v>285812.80000000005</v>
      </c>
    </row>
    <row r="15" spans="1:14" ht="15">
      <c r="A15" s="168">
        <v>2.1</v>
      </c>
      <c r="B15" s="171" t="s">
        <v>258</v>
      </c>
      <c r="C15" s="702">
        <v>0</v>
      </c>
      <c r="D15" s="703">
        <v>5.0000000000000001E-3</v>
      </c>
      <c r="E15" s="700">
        <v>0</v>
      </c>
      <c r="F15" s="702">
        <v>0</v>
      </c>
      <c r="G15" s="702">
        <v>0</v>
      </c>
      <c r="H15" s="702">
        <v>0</v>
      </c>
      <c r="I15" s="702">
        <v>0</v>
      </c>
      <c r="J15" s="702">
        <v>0</v>
      </c>
      <c r="K15" s="702">
        <v>0</v>
      </c>
      <c r="L15" s="702">
        <v>0</v>
      </c>
      <c r="M15" s="702">
        <v>0</v>
      </c>
      <c r="N15" s="701">
        <v>0</v>
      </c>
    </row>
    <row r="16" spans="1:14" ht="15">
      <c r="A16" s="168">
        <v>2.2000000000000002</v>
      </c>
      <c r="B16" s="171" t="s">
        <v>257</v>
      </c>
      <c r="C16" s="702">
        <v>0</v>
      </c>
      <c r="D16" s="703">
        <v>0.01</v>
      </c>
      <c r="E16" s="700">
        <v>0</v>
      </c>
      <c r="F16" s="702">
        <v>0</v>
      </c>
      <c r="G16" s="702">
        <v>0</v>
      </c>
      <c r="H16" s="702">
        <v>0</v>
      </c>
      <c r="I16" s="702">
        <v>0</v>
      </c>
      <c r="J16" s="702">
        <v>0</v>
      </c>
      <c r="K16" s="702">
        <v>0</v>
      </c>
      <c r="L16" s="702">
        <v>0</v>
      </c>
      <c r="M16" s="702">
        <v>0</v>
      </c>
      <c r="N16" s="701">
        <v>0</v>
      </c>
    </row>
    <row r="17" spans="1:14" ht="15">
      <c r="A17" s="168">
        <v>2.2999999999999998</v>
      </c>
      <c r="B17" s="171" t="s">
        <v>256</v>
      </c>
      <c r="C17" s="702">
        <v>7694960</v>
      </c>
      <c r="D17" s="703">
        <v>0.02</v>
      </c>
      <c r="E17" s="700">
        <v>153899.20000000001</v>
      </c>
      <c r="F17" s="702">
        <v>0</v>
      </c>
      <c r="G17" s="702">
        <v>0</v>
      </c>
      <c r="H17" s="702">
        <v>0</v>
      </c>
      <c r="I17" s="702">
        <v>153899.20000000001</v>
      </c>
      <c r="J17" s="702">
        <v>0</v>
      </c>
      <c r="K17" s="702">
        <v>0</v>
      </c>
      <c r="L17" s="702">
        <v>0</v>
      </c>
      <c r="M17" s="702">
        <v>0</v>
      </c>
      <c r="N17" s="701">
        <v>76949.600000000006</v>
      </c>
    </row>
    <row r="18" spans="1:14" ht="15">
      <c r="A18" s="168">
        <v>2.4</v>
      </c>
      <c r="B18" s="171" t="s">
        <v>255</v>
      </c>
      <c r="C18" s="702">
        <v>0</v>
      </c>
      <c r="D18" s="703">
        <v>0.03</v>
      </c>
      <c r="E18" s="700">
        <v>0</v>
      </c>
      <c r="F18" s="702">
        <v>0</v>
      </c>
      <c r="G18" s="702">
        <v>0</v>
      </c>
      <c r="H18" s="702">
        <v>0</v>
      </c>
      <c r="I18" s="702">
        <v>0</v>
      </c>
      <c r="J18" s="702">
        <v>0</v>
      </c>
      <c r="K18" s="702">
        <v>0</v>
      </c>
      <c r="L18" s="702">
        <v>0</v>
      </c>
      <c r="M18" s="702">
        <v>0</v>
      </c>
      <c r="N18" s="701">
        <v>0</v>
      </c>
    </row>
    <row r="19" spans="1:14" ht="15">
      <c r="A19" s="168">
        <v>2.5</v>
      </c>
      <c r="B19" s="171" t="s">
        <v>254</v>
      </c>
      <c r="C19" s="702">
        <v>10443160</v>
      </c>
      <c r="D19" s="703">
        <v>0.04</v>
      </c>
      <c r="E19" s="700">
        <v>417726.4</v>
      </c>
      <c r="F19" s="702">
        <v>0</v>
      </c>
      <c r="G19" s="702">
        <v>0</v>
      </c>
      <c r="H19" s="702">
        <v>0</v>
      </c>
      <c r="I19" s="702">
        <v>417726.4</v>
      </c>
      <c r="J19" s="702">
        <v>0</v>
      </c>
      <c r="K19" s="702">
        <v>0</v>
      </c>
      <c r="L19" s="702">
        <v>0</v>
      </c>
      <c r="M19" s="702">
        <v>0</v>
      </c>
      <c r="N19" s="701">
        <v>208863.2</v>
      </c>
    </row>
    <row r="20" spans="1:14" ht="15">
      <c r="A20" s="168">
        <v>2.6</v>
      </c>
      <c r="B20" s="171" t="s">
        <v>253</v>
      </c>
      <c r="C20" s="702">
        <v>0</v>
      </c>
      <c r="D20" s="704"/>
      <c r="E20" s="702">
        <v>0</v>
      </c>
      <c r="F20" s="702">
        <v>0</v>
      </c>
      <c r="G20" s="702">
        <v>0</v>
      </c>
      <c r="H20" s="702">
        <v>0</v>
      </c>
      <c r="I20" s="702">
        <v>0</v>
      </c>
      <c r="J20" s="702">
        <v>0</v>
      </c>
      <c r="K20" s="702">
        <v>0</v>
      </c>
      <c r="L20" s="702">
        <v>0</v>
      </c>
      <c r="M20" s="702">
        <v>0</v>
      </c>
      <c r="N20" s="701">
        <v>0</v>
      </c>
    </row>
    <row r="21" spans="1:14" ht="16.5" thickBot="1">
      <c r="A21" s="173"/>
      <c r="B21" s="174" t="s">
        <v>108</v>
      </c>
      <c r="C21" s="705">
        <v>3891655838.2066007</v>
      </c>
      <c r="D21" s="706"/>
      <c r="E21" s="707">
        <v>119218831.588138</v>
      </c>
      <c r="F21" s="702">
        <v>0</v>
      </c>
      <c r="G21" s="702">
        <v>0</v>
      </c>
      <c r="H21" s="702">
        <v>0</v>
      </c>
      <c r="I21" s="702">
        <v>0</v>
      </c>
      <c r="J21" s="702">
        <v>0</v>
      </c>
      <c r="K21" s="702">
        <v>0</v>
      </c>
      <c r="L21" s="702">
        <v>0</v>
      </c>
      <c r="M21" s="702">
        <v>0</v>
      </c>
      <c r="N21" s="701">
        <v>71398482.594167978</v>
      </c>
    </row>
    <row r="22" spans="1:14">
      <c r="E22" s="175"/>
      <c r="F22" s="175"/>
      <c r="G22" s="175"/>
      <c r="H22" s="175"/>
      <c r="I22" s="175"/>
      <c r="J22" s="175"/>
      <c r="K22" s="175"/>
      <c r="L22" s="175"/>
      <c r="M22" s="175"/>
    </row>
  </sheetData>
  <conditionalFormatting sqref="E8:E12">
    <cfRule type="expression" dxfId="19" priority="2">
      <formula>(C8*D8)&lt;&gt;SUM(#REF!)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zoomScale="90" zoomScaleNormal="90" workbookViewId="0">
      <selection activeCell="C6" sqref="C6:C38"/>
    </sheetView>
  </sheetViews>
  <sheetFormatPr defaultRowHeight="15"/>
  <cols>
    <col min="1" max="1" width="11.42578125" customWidth="1"/>
    <col min="2" max="2" width="76.85546875" style="325" customWidth="1"/>
    <col min="3" max="3" width="22.85546875" customWidth="1"/>
  </cols>
  <sheetData>
    <row r="1" spans="1:3" s="642" customFormat="1">
      <c r="A1" s="634" t="s">
        <v>30</v>
      </c>
      <c r="B1" s="630" t="str">
        <f>'Info '!C2</f>
        <v>JSC TBC Bank</v>
      </c>
    </row>
    <row r="2" spans="1:3" s="642" customFormat="1">
      <c r="A2" s="634" t="s">
        <v>31</v>
      </c>
      <c r="B2" s="584">
        <f>'15. CCR '!B2</f>
        <v>44834</v>
      </c>
    </row>
    <row r="3" spans="1:3">
      <c r="A3" s="4"/>
      <c r="B3"/>
    </row>
    <row r="4" spans="1:3">
      <c r="A4" s="4" t="s">
        <v>431</v>
      </c>
      <c r="B4" t="s">
        <v>432</v>
      </c>
    </row>
    <row r="5" spans="1:3">
      <c r="A5" s="326" t="s">
        <v>433</v>
      </c>
      <c r="B5" s="327"/>
      <c r="C5" s="328"/>
    </row>
    <row r="6" spans="1:3" ht="24">
      <c r="A6" s="329">
        <v>1</v>
      </c>
      <c r="B6" s="330" t="s">
        <v>484</v>
      </c>
      <c r="C6" s="331">
        <v>26555492963.731655</v>
      </c>
    </row>
    <row r="7" spans="1:3">
      <c r="A7" s="329">
        <v>2</v>
      </c>
      <c r="B7" s="330" t="s">
        <v>434</v>
      </c>
      <c r="C7" s="331">
        <v>-309369009.78999996</v>
      </c>
    </row>
    <row r="8" spans="1:3" ht="24">
      <c r="A8" s="332">
        <v>3</v>
      </c>
      <c r="B8" s="333" t="s">
        <v>435</v>
      </c>
      <c r="C8" s="331">
        <v>26246123953.941654</v>
      </c>
    </row>
    <row r="9" spans="1:3">
      <c r="A9" s="326" t="s">
        <v>436</v>
      </c>
      <c r="B9" s="327"/>
      <c r="C9" s="334"/>
    </row>
    <row r="10" spans="1:3" ht="24">
      <c r="A10" s="335">
        <v>4</v>
      </c>
      <c r="B10" s="336" t="s">
        <v>437</v>
      </c>
      <c r="C10" s="331"/>
    </row>
    <row r="11" spans="1:3">
      <c r="A11" s="335">
        <v>5</v>
      </c>
      <c r="B11" s="337" t="s">
        <v>438</v>
      </c>
      <c r="C11" s="331"/>
    </row>
    <row r="12" spans="1:3">
      <c r="A12" s="335" t="s">
        <v>439</v>
      </c>
      <c r="B12" s="337" t="s">
        <v>440</v>
      </c>
      <c r="C12" s="331">
        <v>119218831.588138</v>
      </c>
    </row>
    <row r="13" spans="1:3" ht="24">
      <c r="A13" s="338">
        <v>6</v>
      </c>
      <c r="B13" s="336" t="s">
        <v>441</v>
      </c>
      <c r="C13" s="331"/>
    </row>
    <row r="14" spans="1:3">
      <c r="A14" s="338">
        <v>7</v>
      </c>
      <c r="B14" s="339" t="s">
        <v>442</v>
      </c>
      <c r="C14" s="331"/>
    </row>
    <row r="15" spans="1:3">
      <c r="A15" s="340">
        <v>8</v>
      </c>
      <c r="B15" s="341" t="s">
        <v>443</v>
      </c>
      <c r="C15" s="331"/>
    </row>
    <row r="16" spans="1:3">
      <c r="A16" s="338">
        <v>9</v>
      </c>
      <c r="B16" s="339" t="s">
        <v>444</v>
      </c>
      <c r="C16" s="331"/>
    </row>
    <row r="17" spans="1:3">
      <c r="A17" s="338">
        <v>10</v>
      </c>
      <c r="B17" s="339" t="s">
        <v>445</v>
      </c>
      <c r="C17" s="331"/>
    </row>
    <row r="18" spans="1:3">
      <c r="A18" s="342">
        <v>11</v>
      </c>
      <c r="B18" s="343" t="s">
        <v>446</v>
      </c>
      <c r="C18" s="344">
        <v>119218831.588138</v>
      </c>
    </row>
    <row r="19" spans="1:3">
      <c r="A19" s="345" t="s">
        <v>447</v>
      </c>
      <c r="B19" s="346"/>
      <c r="C19" s="347"/>
    </row>
    <row r="20" spans="1:3" ht="24">
      <c r="A20" s="348">
        <v>12</v>
      </c>
      <c r="B20" s="336" t="s">
        <v>448</v>
      </c>
      <c r="C20" s="331"/>
    </row>
    <row r="21" spans="1:3">
      <c r="A21" s="348">
        <v>13</v>
      </c>
      <c r="B21" s="336" t="s">
        <v>449</v>
      </c>
      <c r="C21" s="331"/>
    </row>
    <row r="22" spans="1:3">
      <c r="A22" s="348">
        <v>14</v>
      </c>
      <c r="B22" s="336" t="s">
        <v>450</v>
      </c>
      <c r="C22" s="331"/>
    </row>
    <row r="23" spans="1:3" ht="24">
      <c r="A23" s="348" t="s">
        <v>451</v>
      </c>
      <c r="B23" s="336" t="s">
        <v>452</v>
      </c>
      <c r="C23" s="331"/>
    </row>
    <row r="24" spans="1:3">
      <c r="A24" s="348">
        <v>15</v>
      </c>
      <c r="B24" s="336" t="s">
        <v>453</v>
      </c>
      <c r="C24" s="331"/>
    </row>
    <row r="25" spans="1:3">
      <c r="A25" s="348" t="s">
        <v>454</v>
      </c>
      <c r="B25" s="336" t="s">
        <v>455</v>
      </c>
      <c r="C25" s="331"/>
    </row>
    <row r="26" spans="1:3">
      <c r="A26" s="349">
        <v>16</v>
      </c>
      <c r="B26" s="350" t="s">
        <v>456</v>
      </c>
      <c r="C26" s="344">
        <v>0</v>
      </c>
    </row>
    <row r="27" spans="1:3">
      <c r="A27" s="326" t="s">
        <v>457</v>
      </c>
      <c r="B27" s="327"/>
      <c r="C27" s="334"/>
    </row>
    <row r="28" spans="1:3">
      <c r="A28" s="351">
        <v>17</v>
      </c>
      <c r="B28" s="337" t="s">
        <v>458</v>
      </c>
      <c r="C28" s="331">
        <v>3081565007.3318996</v>
      </c>
    </row>
    <row r="29" spans="1:3">
      <c r="A29" s="351">
        <v>18</v>
      </c>
      <c r="B29" s="337" t="s">
        <v>459</v>
      </c>
      <c r="C29" s="331">
        <v>-1689647383.3222513</v>
      </c>
    </row>
    <row r="30" spans="1:3">
      <c r="A30" s="349">
        <v>19</v>
      </c>
      <c r="B30" s="350" t="s">
        <v>460</v>
      </c>
      <c r="C30" s="344">
        <v>1391917624.0096483</v>
      </c>
    </row>
    <row r="31" spans="1:3">
      <c r="A31" s="326" t="s">
        <v>461</v>
      </c>
      <c r="B31" s="327"/>
      <c r="C31" s="334"/>
    </row>
    <row r="32" spans="1:3" ht="24">
      <c r="A32" s="351" t="s">
        <v>462</v>
      </c>
      <c r="B32" s="336" t="s">
        <v>463</v>
      </c>
      <c r="C32" s="352"/>
    </row>
    <row r="33" spans="1:3">
      <c r="A33" s="351" t="s">
        <v>464</v>
      </c>
      <c r="B33" s="337" t="s">
        <v>465</v>
      </c>
      <c r="C33" s="352"/>
    </row>
    <row r="34" spans="1:3">
      <c r="A34" s="326" t="s">
        <v>466</v>
      </c>
      <c r="B34" s="327"/>
      <c r="C34" s="334"/>
    </row>
    <row r="35" spans="1:3">
      <c r="A35" s="353">
        <v>20</v>
      </c>
      <c r="B35" s="354" t="s">
        <v>467</v>
      </c>
      <c r="C35" s="344">
        <v>3693601108.6709704</v>
      </c>
    </row>
    <row r="36" spans="1:3">
      <c r="A36" s="349">
        <v>21</v>
      </c>
      <c r="B36" s="350" t="s">
        <v>468</v>
      </c>
      <c r="C36" s="344">
        <v>27757260409.53944</v>
      </c>
    </row>
    <row r="37" spans="1:3">
      <c r="A37" s="326" t="s">
        <v>469</v>
      </c>
      <c r="B37" s="327"/>
      <c r="C37" s="334"/>
    </row>
    <row r="38" spans="1:3">
      <c r="A38" s="349">
        <v>22</v>
      </c>
      <c r="B38" s="350" t="s">
        <v>469</v>
      </c>
      <c r="C38" s="514">
        <v>0.13306792724405817</v>
      </c>
    </row>
    <row r="39" spans="1:3">
      <c r="A39" s="326" t="s">
        <v>470</v>
      </c>
      <c r="B39" s="327"/>
      <c r="C39" s="334"/>
    </row>
    <row r="40" spans="1:3">
      <c r="A40" s="355" t="s">
        <v>471</v>
      </c>
      <c r="B40" s="336" t="s">
        <v>472</v>
      </c>
      <c r="C40" s="352"/>
    </row>
    <row r="41" spans="1:3" ht="24">
      <c r="A41" s="356" t="s">
        <v>473</v>
      </c>
      <c r="B41" s="330" t="s">
        <v>474</v>
      </c>
      <c r="C41" s="352"/>
    </row>
    <row r="43" spans="1:3">
      <c r="B43" s="325" t="s">
        <v>485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zoomScale="70" zoomScaleNormal="70" workbookViewId="0">
      <pane xSplit="2" ySplit="6" topLeftCell="C7" activePane="bottomRight" state="frozen"/>
      <selection activeCell="B20" sqref="B20"/>
      <selection pane="topRight" activeCell="B20" sqref="B20"/>
      <selection pane="bottomLeft" activeCell="B20" sqref="B20"/>
      <selection pane="bottomRight" activeCell="G37" sqref="G37"/>
    </sheetView>
  </sheetViews>
  <sheetFormatPr defaultRowHeight="15"/>
  <cols>
    <col min="1" max="1" width="8.5703125" style="243"/>
    <col min="2" max="2" width="82.5703125" style="401" customWidth="1"/>
    <col min="3" max="6" width="17.5703125" style="243" customWidth="1"/>
    <col min="7" max="7" width="18.5703125" style="243" bestFit="1" customWidth="1"/>
  </cols>
  <sheetData>
    <row r="1" spans="1:8" s="642" customFormat="1">
      <c r="A1" s="641" t="s">
        <v>30</v>
      </c>
      <c r="B1" s="630" t="s">
        <v>716</v>
      </c>
      <c r="C1" s="641"/>
      <c r="D1" s="641"/>
      <c r="E1" s="641"/>
      <c r="F1" s="641"/>
      <c r="G1" s="641"/>
    </row>
    <row r="2" spans="1:8" s="642" customFormat="1">
      <c r="A2" s="641" t="s">
        <v>31</v>
      </c>
      <c r="B2" s="584">
        <v>44377</v>
      </c>
      <c r="C2" s="641"/>
      <c r="D2" s="641"/>
      <c r="E2" s="641"/>
      <c r="F2" s="641"/>
      <c r="G2" s="641"/>
    </row>
    <row r="4" spans="1:8" ht="15.75" thickBot="1">
      <c r="A4" s="243" t="s">
        <v>535</v>
      </c>
      <c r="B4" s="402" t="s">
        <v>496</v>
      </c>
    </row>
    <row r="5" spans="1:8">
      <c r="A5" s="403"/>
      <c r="B5" s="404"/>
      <c r="C5" s="760" t="s">
        <v>497</v>
      </c>
      <c r="D5" s="760"/>
      <c r="E5" s="760"/>
      <c r="F5" s="760"/>
      <c r="G5" s="761" t="s">
        <v>498</v>
      </c>
    </row>
    <row r="6" spans="1:8">
      <c r="A6" s="405"/>
      <c r="B6" s="406"/>
      <c r="C6" s="585" t="s">
        <v>499</v>
      </c>
      <c r="D6" s="586" t="s">
        <v>500</v>
      </c>
      <c r="E6" s="586" t="s">
        <v>501</v>
      </c>
      <c r="F6" s="586" t="s">
        <v>502</v>
      </c>
      <c r="G6" s="762"/>
    </row>
    <row r="7" spans="1:8">
      <c r="A7" s="407"/>
      <c r="B7" s="408" t="s">
        <v>503</v>
      </c>
      <c r="C7" s="409"/>
      <c r="D7" s="409"/>
      <c r="E7" s="409"/>
      <c r="F7" s="409"/>
      <c r="G7" s="410"/>
    </row>
    <row r="8" spans="1:8">
      <c r="A8" s="411">
        <v>1</v>
      </c>
      <c r="B8" s="587" t="s">
        <v>504</v>
      </c>
      <c r="C8" s="588">
        <f>SUM(C9:C10)</f>
        <v>3693601108.6709709</v>
      </c>
      <c r="D8" s="588">
        <f>SUM(D9:D10)</f>
        <v>0</v>
      </c>
      <c r="E8" s="588">
        <f>SUM(E9:E10)</f>
        <v>0</v>
      </c>
      <c r="F8" s="588">
        <f>SUM(F9:F10)</f>
        <v>4031111400.1762075</v>
      </c>
      <c r="G8" s="412">
        <f>SUM(G9:G10)</f>
        <v>7724712508.8471785</v>
      </c>
      <c r="H8" s="596"/>
    </row>
    <row r="9" spans="1:8">
      <c r="A9" s="411">
        <v>2</v>
      </c>
      <c r="B9" s="589" t="s">
        <v>505</v>
      </c>
      <c r="C9" s="588">
        <v>3693601108.6709709</v>
      </c>
      <c r="D9" s="588">
        <v>0</v>
      </c>
      <c r="E9" s="588">
        <v>0</v>
      </c>
      <c r="F9" s="588">
        <v>455800928</v>
      </c>
      <c r="G9" s="412">
        <v>4149402036.6709709</v>
      </c>
      <c r="H9" s="596"/>
    </row>
    <row r="10" spans="1:8">
      <c r="A10" s="411">
        <v>3</v>
      </c>
      <c r="B10" s="589" t="s">
        <v>506</v>
      </c>
      <c r="C10" s="590"/>
      <c r="D10" s="590"/>
      <c r="E10" s="590"/>
      <c r="F10" s="588">
        <v>3575310472.1762075</v>
      </c>
      <c r="G10" s="412">
        <v>3575310472.1762075</v>
      </c>
      <c r="H10" s="596"/>
    </row>
    <row r="11" spans="1:8" ht="14.45" customHeight="1">
      <c r="A11" s="411">
        <v>4</v>
      </c>
      <c r="B11" s="587" t="s">
        <v>507</v>
      </c>
      <c r="C11" s="588">
        <f t="shared" ref="C11:F11" si="0">SUM(C12:C13)</f>
        <v>2862195383.838913</v>
      </c>
      <c r="D11" s="588">
        <f t="shared" si="0"/>
        <v>3562059809.8612466</v>
      </c>
      <c r="E11" s="588">
        <f t="shared" si="0"/>
        <v>1326937987.8326571</v>
      </c>
      <c r="F11" s="588">
        <f t="shared" si="0"/>
        <v>457287007.66936696</v>
      </c>
      <c r="G11" s="412">
        <f>SUM(G12:G13)</f>
        <v>6839936338.5108767</v>
      </c>
      <c r="H11" s="596"/>
    </row>
    <row r="12" spans="1:8">
      <c r="A12" s="411">
        <v>5</v>
      </c>
      <c r="B12" s="589" t="s">
        <v>508</v>
      </c>
      <c r="C12" s="588">
        <v>2043872318.8604221</v>
      </c>
      <c r="D12" s="588">
        <v>2608955692.9188886</v>
      </c>
      <c r="E12" s="588">
        <v>1131082773.9291139</v>
      </c>
      <c r="F12" s="588">
        <v>295414200.75776798</v>
      </c>
      <c r="G12" s="412">
        <v>5775358737.1428814</v>
      </c>
      <c r="H12" s="596"/>
    </row>
    <row r="13" spans="1:8">
      <c r="A13" s="411">
        <v>6</v>
      </c>
      <c r="B13" s="589" t="s">
        <v>509</v>
      </c>
      <c r="C13" s="588">
        <v>818323064.97849095</v>
      </c>
      <c r="D13" s="591">
        <v>953104116.94235802</v>
      </c>
      <c r="E13" s="588">
        <v>195855213.90354323</v>
      </c>
      <c r="F13" s="588">
        <v>161872806.91159901</v>
      </c>
      <c r="G13" s="412">
        <v>1064577601.3679955</v>
      </c>
      <c r="H13" s="596"/>
    </row>
    <row r="14" spans="1:8">
      <c r="A14" s="411">
        <v>7</v>
      </c>
      <c r="B14" s="587" t="s">
        <v>510</v>
      </c>
      <c r="C14" s="588">
        <f t="shared" ref="C14:F14" si="1">SUM(C15:C16)</f>
        <v>5605767051.2199726</v>
      </c>
      <c r="D14" s="588">
        <f t="shared" si="1"/>
        <v>1968583961.5209436</v>
      </c>
      <c r="E14" s="588">
        <f t="shared" si="1"/>
        <v>577816558.28386283</v>
      </c>
      <c r="F14" s="588">
        <f t="shared" si="1"/>
        <v>66042.816000000006</v>
      </c>
      <c r="G14" s="412">
        <f>SUM(G15:G16)</f>
        <v>3335092499.6948051</v>
      </c>
      <c r="H14" s="596"/>
    </row>
    <row r="15" spans="1:8" ht="39">
      <c r="A15" s="411">
        <v>8</v>
      </c>
      <c r="B15" s="589" t="s">
        <v>511</v>
      </c>
      <c r="C15" s="591">
        <v>5458267701.1415234</v>
      </c>
      <c r="D15" s="591">
        <v>634095197.14822471</v>
      </c>
      <c r="E15" s="591">
        <v>226588154.97600877</v>
      </c>
      <c r="F15" s="591">
        <v>5542.8159999999998</v>
      </c>
      <c r="G15" s="679">
        <v>3159478298.0408783</v>
      </c>
      <c r="H15" s="596"/>
    </row>
    <row r="16" spans="1:8" ht="26.25">
      <c r="A16" s="411">
        <v>9</v>
      </c>
      <c r="B16" s="589" t="s">
        <v>512</v>
      </c>
      <c r="C16" s="591">
        <v>147499350.07844898</v>
      </c>
      <c r="D16" s="591">
        <v>1334488764.3727188</v>
      </c>
      <c r="E16" s="591">
        <v>351228403.307854</v>
      </c>
      <c r="F16" s="591">
        <v>60500</v>
      </c>
      <c r="G16" s="679">
        <v>175614201.653927</v>
      </c>
      <c r="H16" s="596"/>
    </row>
    <row r="17" spans="1:8">
      <c r="A17" s="411">
        <v>10</v>
      </c>
      <c r="B17" s="587" t="s">
        <v>513</v>
      </c>
      <c r="C17" s="588">
        <v>0</v>
      </c>
      <c r="D17" s="591">
        <v>0</v>
      </c>
      <c r="E17" s="588">
        <v>0</v>
      </c>
      <c r="F17" s="588">
        <v>0</v>
      </c>
      <c r="G17" s="412">
        <v>0</v>
      </c>
      <c r="H17" s="596"/>
    </row>
    <row r="18" spans="1:8">
      <c r="A18" s="411">
        <v>11</v>
      </c>
      <c r="B18" s="587" t="s">
        <v>514</v>
      </c>
      <c r="C18" s="588">
        <f>SUM(C19:C20)</f>
        <v>228856450.39578462</v>
      </c>
      <c r="D18" s="591">
        <f>SUM(D19:D20)</f>
        <v>1842834738.7439082</v>
      </c>
      <c r="E18" s="588">
        <f t="shared" ref="E18:G18" si="2">SUM(E19:E20)</f>
        <v>0</v>
      </c>
      <c r="F18" s="588">
        <f t="shared" si="2"/>
        <v>0</v>
      </c>
      <c r="G18" s="412">
        <f t="shared" si="2"/>
        <v>0</v>
      </c>
      <c r="H18" s="596"/>
    </row>
    <row r="19" spans="1:8">
      <c r="A19" s="411">
        <v>12</v>
      </c>
      <c r="B19" s="589" t="s">
        <v>515</v>
      </c>
      <c r="C19" s="590"/>
      <c r="D19" s="591">
        <v>58188022.759999998</v>
      </c>
      <c r="E19" s="588">
        <v>0</v>
      </c>
      <c r="F19" s="588">
        <v>0</v>
      </c>
      <c r="G19" s="412">
        <v>0</v>
      </c>
      <c r="H19" s="596"/>
    </row>
    <row r="20" spans="1:8">
      <c r="A20" s="411">
        <v>13</v>
      </c>
      <c r="B20" s="589" t="s">
        <v>516</v>
      </c>
      <c r="C20" s="588">
        <v>228856450.39578462</v>
      </c>
      <c r="D20" s="588">
        <v>1784646715.9839082</v>
      </c>
      <c r="E20" s="588">
        <v>0</v>
      </c>
      <c r="F20" s="588">
        <v>0</v>
      </c>
      <c r="G20" s="412">
        <v>0</v>
      </c>
      <c r="H20" s="596"/>
    </row>
    <row r="21" spans="1:8">
      <c r="A21" s="413">
        <v>14</v>
      </c>
      <c r="B21" s="592" t="s">
        <v>517</v>
      </c>
      <c r="C21" s="590"/>
      <c r="D21" s="590"/>
      <c r="E21" s="590"/>
      <c r="F21" s="590"/>
      <c r="G21" s="414">
        <f>SUM(G8,G11,G14,G17,G18)</f>
        <v>17899741347.05286</v>
      </c>
      <c r="H21" s="596"/>
    </row>
    <row r="22" spans="1:8">
      <c r="A22" s="415"/>
      <c r="B22" s="416" t="s">
        <v>518</v>
      </c>
      <c r="C22" s="417"/>
      <c r="D22" s="418"/>
      <c r="E22" s="417"/>
      <c r="F22" s="417"/>
      <c r="G22" s="419"/>
      <c r="H22" s="596"/>
    </row>
    <row r="23" spans="1:8">
      <c r="A23" s="411">
        <v>15</v>
      </c>
      <c r="B23" s="587" t="s">
        <v>519</v>
      </c>
      <c r="C23" s="593">
        <v>3539797436.5324526</v>
      </c>
      <c r="D23" s="594">
        <v>3988409704.6159</v>
      </c>
      <c r="E23" s="593">
        <v>0</v>
      </c>
      <c r="F23" s="593">
        <v>0</v>
      </c>
      <c r="G23" s="708">
        <v>199420485.23079503</v>
      </c>
      <c r="H23" s="596"/>
    </row>
    <row r="24" spans="1:8">
      <c r="A24" s="411">
        <v>16</v>
      </c>
      <c r="B24" s="587" t="s">
        <v>520</v>
      </c>
      <c r="C24" s="593">
        <v>28053273.31400013</v>
      </c>
      <c r="D24" s="593">
        <v>3064429846.3777108</v>
      </c>
      <c r="E24" s="593">
        <v>1709921060.2966766</v>
      </c>
      <c r="F24" s="593">
        <v>11003705169.623489</v>
      </c>
      <c r="G24" s="419">
        <v>10624426190.528097</v>
      </c>
      <c r="H24" s="596"/>
    </row>
    <row r="25" spans="1:8">
      <c r="A25" s="411">
        <v>17</v>
      </c>
      <c r="B25" s="589" t="s">
        <v>521</v>
      </c>
      <c r="C25" s="593">
        <v>0</v>
      </c>
      <c r="D25" s="594">
        <v>0</v>
      </c>
      <c r="E25" s="593">
        <v>0</v>
      </c>
      <c r="F25" s="593">
        <v>0</v>
      </c>
      <c r="G25" s="708">
        <v>0</v>
      </c>
      <c r="H25" s="596"/>
    </row>
    <row r="26" spans="1:8" ht="26.25">
      <c r="A26" s="411">
        <v>18</v>
      </c>
      <c r="B26" s="589" t="s">
        <v>522</v>
      </c>
      <c r="C26" s="593">
        <v>28053273.31400013</v>
      </c>
      <c r="D26" s="593">
        <v>1193562733.122164</v>
      </c>
      <c r="E26" s="593">
        <v>78138465.01884</v>
      </c>
      <c r="F26" s="593">
        <v>26440822.00214</v>
      </c>
      <c r="G26" s="708">
        <v>244544464.47988462</v>
      </c>
      <c r="H26" s="596"/>
    </row>
    <row r="27" spans="1:8">
      <c r="A27" s="411">
        <v>19</v>
      </c>
      <c r="B27" s="589" t="s">
        <v>523</v>
      </c>
      <c r="C27" s="593">
        <v>0</v>
      </c>
      <c r="D27" s="594">
        <v>1689047774.8053553</v>
      </c>
      <c r="E27" s="593">
        <v>1454400957.0586424</v>
      </c>
      <c r="F27" s="593">
        <v>8222581788.9807281</v>
      </c>
      <c r="G27" s="708">
        <v>8959409163.7640514</v>
      </c>
      <c r="H27" s="596"/>
    </row>
    <row r="28" spans="1:8">
      <c r="A28" s="411">
        <v>20</v>
      </c>
      <c r="B28" s="595" t="s">
        <v>524</v>
      </c>
      <c r="C28" s="593">
        <v>0</v>
      </c>
      <c r="D28" s="594">
        <v>0</v>
      </c>
      <c r="E28" s="593">
        <v>0</v>
      </c>
      <c r="F28" s="593">
        <v>0</v>
      </c>
      <c r="G28" s="708">
        <v>0</v>
      </c>
      <c r="H28" s="596"/>
    </row>
    <row r="29" spans="1:8">
      <c r="A29" s="411">
        <v>21</v>
      </c>
      <c r="B29" s="589" t="s">
        <v>525</v>
      </c>
      <c r="C29" s="593">
        <v>0</v>
      </c>
      <c r="D29" s="594">
        <v>181819338.4501915</v>
      </c>
      <c r="E29" s="593">
        <v>177381638.21919429</v>
      </c>
      <c r="F29" s="593">
        <v>2754682558.6406202</v>
      </c>
      <c r="G29" s="708">
        <v>1970144151.4510961</v>
      </c>
      <c r="H29" s="596"/>
    </row>
    <row r="30" spans="1:8">
      <c r="A30" s="411">
        <v>22</v>
      </c>
      <c r="B30" s="595" t="s">
        <v>524</v>
      </c>
      <c r="C30" s="593">
        <v>0</v>
      </c>
      <c r="D30" s="594">
        <v>181819338.4501915</v>
      </c>
      <c r="E30" s="593">
        <v>177381638.21919429</v>
      </c>
      <c r="F30" s="593">
        <v>2442320114.9763961</v>
      </c>
      <c r="G30" s="708">
        <v>1767108563.0693505</v>
      </c>
      <c r="H30" s="596"/>
    </row>
    <row r="31" spans="1:8">
      <c r="A31" s="411">
        <v>23</v>
      </c>
      <c r="B31" s="589" t="s">
        <v>526</v>
      </c>
      <c r="C31" s="593">
        <v>0</v>
      </c>
      <c r="D31" s="593">
        <v>45644257.1501</v>
      </c>
      <c r="E31" s="593">
        <v>0</v>
      </c>
      <c r="F31" s="593">
        <v>395642738.40384698</v>
      </c>
      <c r="G31" s="708">
        <v>441286995.55394697</v>
      </c>
      <c r="H31" s="596"/>
    </row>
    <row r="32" spans="1:8">
      <c r="A32" s="411">
        <v>24</v>
      </c>
      <c r="B32" s="587" t="s">
        <v>527</v>
      </c>
      <c r="C32" s="593">
        <v>0</v>
      </c>
      <c r="D32" s="594">
        <v>0</v>
      </c>
      <c r="E32" s="593">
        <v>0</v>
      </c>
      <c r="F32" s="593">
        <v>0</v>
      </c>
      <c r="G32" s="708">
        <v>0</v>
      </c>
      <c r="H32" s="596"/>
    </row>
    <row r="33" spans="1:8">
      <c r="A33" s="411">
        <v>25</v>
      </c>
      <c r="B33" s="587" t="s">
        <v>528</v>
      </c>
      <c r="C33" s="593">
        <f>SUM(C34:C35)</f>
        <v>620939229.18833899</v>
      </c>
      <c r="D33" s="593">
        <f>SUM(D34:D35)</f>
        <v>691307983.88</v>
      </c>
      <c r="E33" s="593">
        <f>SUM(E34:E35)</f>
        <v>479792069.21197301</v>
      </c>
      <c r="F33" s="593">
        <f>SUM(F34:F35)</f>
        <v>807531236.51650715</v>
      </c>
      <c r="G33" s="708">
        <f>SUM(G34:G35)</f>
        <v>2327545218.2477059</v>
      </c>
      <c r="H33" s="596"/>
    </row>
    <row r="34" spans="1:8">
      <c r="A34" s="411">
        <v>26</v>
      </c>
      <c r="B34" s="589" t="s">
        <v>529</v>
      </c>
      <c r="C34" s="590"/>
      <c r="D34" s="594">
        <v>272967441.98000002</v>
      </c>
      <c r="E34" s="593">
        <v>0</v>
      </c>
      <c r="F34" s="593">
        <v>0</v>
      </c>
      <c r="G34" s="708">
        <v>234155071.53</v>
      </c>
      <c r="H34" s="596"/>
    </row>
    <row r="35" spans="1:8">
      <c r="A35" s="411">
        <v>27</v>
      </c>
      <c r="B35" s="589" t="s">
        <v>530</v>
      </c>
      <c r="C35" s="593">
        <v>620939229.18833899</v>
      </c>
      <c r="D35" s="594">
        <v>418340541.89999998</v>
      </c>
      <c r="E35" s="593">
        <v>479792069.21197301</v>
      </c>
      <c r="F35" s="593">
        <v>807531236.51650715</v>
      </c>
      <c r="G35" s="708">
        <v>2093390146.7177057</v>
      </c>
      <c r="H35" s="596"/>
    </row>
    <row r="36" spans="1:8">
      <c r="A36" s="411">
        <v>28</v>
      </c>
      <c r="B36" s="587" t="s">
        <v>531</v>
      </c>
      <c r="C36" s="593">
        <v>1097818883.1213541</v>
      </c>
      <c r="D36" s="594">
        <v>585650535.439098</v>
      </c>
      <c r="E36" s="593">
        <v>538128173.28378999</v>
      </c>
      <c r="F36" s="593">
        <v>870858471.66531396</v>
      </c>
      <c r="G36" s="708">
        <v>297897585.7781536</v>
      </c>
      <c r="H36" s="596"/>
    </row>
    <row r="37" spans="1:8">
      <c r="A37" s="413">
        <v>29</v>
      </c>
      <c r="B37" s="592" t="s">
        <v>532</v>
      </c>
      <c r="C37" s="590"/>
      <c r="D37" s="590"/>
      <c r="E37" s="590"/>
      <c r="F37" s="590"/>
      <c r="G37" s="414">
        <f>SUM(G23:G24,G32:G33,G36)</f>
        <v>13449289479.784752</v>
      </c>
      <c r="H37" s="596"/>
    </row>
    <row r="38" spans="1:8">
      <c r="A38" s="407"/>
      <c r="B38" s="420"/>
      <c r="C38" s="421"/>
      <c r="D38" s="421"/>
      <c r="E38" s="421"/>
      <c r="F38" s="421"/>
      <c r="G38" s="422"/>
      <c r="H38" s="596"/>
    </row>
    <row r="39" spans="1:8" ht="15.75" thickBot="1">
      <c r="A39" s="423">
        <v>30</v>
      </c>
      <c r="B39" s="424" t="s">
        <v>533</v>
      </c>
      <c r="C39" s="285"/>
      <c r="D39" s="286"/>
      <c r="E39" s="286"/>
      <c r="F39" s="287"/>
      <c r="G39" s="425">
        <f>IFERROR(G21/G37,0)</f>
        <v>1.3309060953708713</v>
      </c>
      <c r="H39" s="596"/>
    </row>
    <row r="42" spans="1:8" ht="39">
      <c r="B42" s="401" t="s">
        <v>534</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zoomScale="80" zoomScaleNormal="80" workbookViewId="0">
      <pane xSplit="1" ySplit="5" topLeftCell="B6" activePane="bottomRight" state="frozen"/>
      <selection activeCell="B20" sqref="B20"/>
      <selection pane="topRight" activeCell="B20" sqref="B20"/>
      <selection pane="bottomLeft" activeCell="B20" sqref="B20"/>
      <selection pane="bottomRight" activeCell="C6" sqref="C6"/>
    </sheetView>
  </sheetViews>
  <sheetFormatPr defaultColWidth="9.140625" defaultRowHeight="14.25"/>
  <cols>
    <col min="1" max="1" width="9.5703125" style="3" bestFit="1" customWidth="1"/>
    <col min="2" max="2" width="86" style="3" customWidth="1"/>
    <col min="3" max="3" width="18.85546875" style="3" bestFit="1" customWidth="1"/>
    <col min="4" max="7" width="18.85546875" style="4" bestFit="1" customWidth="1"/>
    <col min="8" max="8" width="6.5703125" style="5" customWidth="1"/>
    <col min="9" max="10" width="15.85546875" style="5" bestFit="1" customWidth="1"/>
    <col min="11" max="11" width="6.5703125" style="5" customWidth="1"/>
    <col min="12" max="12" width="13.5703125" style="5" bestFit="1" customWidth="1"/>
    <col min="13" max="13" width="6.5703125" style="5" customWidth="1"/>
    <col min="14" max="16384" width="9.140625" style="5"/>
  </cols>
  <sheetData>
    <row r="1" spans="1:13" s="633" customFormat="1">
      <c r="A1" s="634" t="s">
        <v>30</v>
      </c>
      <c r="B1" s="630" t="str">
        <f>'Info '!C2</f>
        <v>JSC TBC Bank</v>
      </c>
      <c r="C1" s="630"/>
      <c r="D1" s="643"/>
      <c r="E1" s="643"/>
      <c r="F1" s="643"/>
      <c r="G1" s="643"/>
    </row>
    <row r="2" spans="1:13" s="633" customFormat="1">
      <c r="A2" s="634" t="s">
        <v>31</v>
      </c>
      <c r="B2" s="584">
        <v>44834</v>
      </c>
      <c r="C2" s="647"/>
      <c r="D2" s="648"/>
      <c r="E2" s="648"/>
      <c r="F2" s="648"/>
      <c r="G2" s="648"/>
      <c r="H2" s="651"/>
    </row>
    <row r="3" spans="1:13">
      <c r="A3" s="2"/>
      <c r="B3" s="6"/>
      <c r="C3" s="6"/>
      <c r="D3" s="7"/>
      <c r="E3" s="7"/>
      <c r="F3" s="7"/>
      <c r="G3" s="7"/>
      <c r="H3" s="8"/>
    </row>
    <row r="4" spans="1:13" ht="15" thickBot="1">
      <c r="A4" s="9" t="s">
        <v>139</v>
      </c>
      <c r="B4" s="10" t="s">
        <v>138</v>
      </c>
      <c r="C4" s="10"/>
      <c r="D4" s="10"/>
      <c r="E4" s="10"/>
      <c r="F4" s="10"/>
      <c r="G4" s="10"/>
      <c r="H4" s="8"/>
    </row>
    <row r="5" spans="1:13">
      <c r="A5" s="11" t="s">
        <v>6</v>
      </c>
      <c r="B5" s="12"/>
      <c r="C5" s="395" t="s">
        <v>776</v>
      </c>
      <c r="D5" s="395" t="s">
        <v>771</v>
      </c>
      <c r="E5" s="395" t="s">
        <v>769</v>
      </c>
      <c r="F5" s="395" t="s">
        <v>765</v>
      </c>
      <c r="G5" s="396" t="s">
        <v>766</v>
      </c>
    </row>
    <row r="6" spans="1:13">
      <c r="B6" s="189" t="s">
        <v>137</v>
      </c>
      <c r="C6" s="597"/>
      <c r="D6" s="597"/>
      <c r="E6" s="597"/>
      <c r="F6" s="597"/>
      <c r="G6" s="598"/>
    </row>
    <row r="7" spans="1:13">
      <c r="A7" s="13"/>
      <c r="B7" s="190" t="s">
        <v>135</v>
      </c>
      <c r="C7" s="597"/>
      <c r="D7" s="597"/>
      <c r="E7" s="597"/>
      <c r="F7" s="597"/>
      <c r="G7" s="598"/>
      <c r="I7" s="579"/>
      <c r="J7" s="579"/>
      <c r="K7" s="579"/>
      <c r="L7" s="579"/>
      <c r="M7" s="579"/>
    </row>
    <row r="8" spans="1:13">
      <c r="A8" s="397">
        <v>1</v>
      </c>
      <c r="B8" s="14" t="s">
        <v>486</v>
      </c>
      <c r="C8" s="599">
        <v>3126561108.6709704</v>
      </c>
      <c r="D8" s="600">
        <v>3069501362.5811305</v>
      </c>
      <c r="E8" s="600">
        <v>2964648160.1507301</v>
      </c>
      <c r="F8" s="600">
        <v>2759894403.9200001</v>
      </c>
      <c r="G8" s="601">
        <v>2565560231.3100004</v>
      </c>
      <c r="I8" s="579"/>
      <c r="J8" s="579"/>
      <c r="K8" s="579"/>
      <c r="L8" s="579"/>
      <c r="M8" s="579"/>
    </row>
    <row r="9" spans="1:13">
      <c r="A9" s="397">
        <v>2</v>
      </c>
      <c r="B9" s="14" t="s">
        <v>487</v>
      </c>
      <c r="C9" s="599">
        <v>3693601108.6709704</v>
      </c>
      <c r="D9" s="600">
        <v>3655281362.5811305</v>
      </c>
      <c r="E9" s="600">
        <v>3584908160.1507301</v>
      </c>
      <c r="F9" s="600">
        <v>3379414403.9200001</v>
      </c>
      <c r="G9" s="601">
        <v>2955910231.3100004</v>
      </c>
      <c r="I9" s="579"/>
      <c r="J9" s="579"/>
      <c r="K9" s="579"/>
      <c r="L9" s="579"/>
      <c r="M9" s="579"/>
    </row>
    <row r="10" spans="1:13">
      <c r="A10" s="397">
        <v>3</v>
      </c>
      <c r="B10" s="14" t="s">
        <v>244</v>
      </c>
      <c r="C10" s="599">
        <v>4378258487.0667553</v>
      </c>
      <c r="D10" s="600">
        <v>4357183788.005455</v>
      </c>
      <c r="E10" s="600">
        <v>4279803081.5050569</v>
      </c>
      <c r="F10" s="600">
        <v>4102927462.577383</v>
      </c>
      <c r="G10" s="601">
        <v>3693637215.8302498</v>
      </c>
      <c r="I10" s="579"/>
      <c r="J10" s="579"/>
      <c r="K10" s="579"/>
      <c r="L10" s="579"/>
      <c r="M10" s="579"/>
    </row>
    <row r="11" spans="1:13">
      <c r="A11" s="397">
        <v>4</v>
      </c>
      <c r="B11" s="14" t="s">
        <v>489</v>
      </c>
      <c r="C11" s="599">
        <v>2426501481.7633495</v>
      </c>
      <c r="D11" s="600">
        <v>2488072961.7709804</v>
      </c>
      <c r="E11" s="600">
        <v>2477465018.5955715</v>
      </c>
      <c r="F11" s="600">
        <v>2372447925.7896714</v>
      </c>
      <c r="G11" s="601">
        <v>2156458640.993402</v>
      </c>
      <c r="I11" s="579"/>
      <c r="J11" s="579"/>
      <c r="K11" s="579"/>
      <c r="L11" s="579"/>
      <c r="M11" s="579"/>
    </row>
    <row r="12" spans="1:13">
      <c r="A12" s="397">
        <v>5</v>
      </c>
      <c r="B12" s="14" t="s">
        <v>490</v>
      </c>
      <c r="C12" s="599">
        <v>2895320396.6976371</v>
      </c>
      <c r="D12" s="600">
        <v>2977031147.0098877</v>
      </c>
      <c r="E12" s="600">
        <v>2965623462.4561911</v>
      </c>
      <c r="F12" s="600">
        <v>2827914672.6413612</v>
      </c>
      <c r="G12" s="601">
        <v>2589673996.5855722</v>
      </c>
      <c r="I12" s="579"/>
      <c r="J12" s="579"/>
      <c r="K12" s="579"/>
      <c r="L12" s="579"/>
      <c r="M12" s="579"/>
    </row>
    <row r="13" spans="1:13">
      <c r="A13" s="397">
        <v>6</v>
      </c>
      <c r="B13" s="14" t="s">
        <v>488</v>
      </c>
      <c r="C13" s="599">
        <v>3625165686.24336</v>
      </c>
      <c r="D13" s="600">
        <v>3747322413.9723382</v>
      </c>
      <c r="E13" s="600">
        <v>3733944515.0546455</v>
      </c>
      <c r="F13" s="600">
        <v>3715274771.3850665</v>
      </c>
      <c r="G13" s="601">
        <v>3435725658.2512631</v>
      </c>
      <c r="I13" s="579"/>
      <c r="J13" s="579"/>
      <c r="K13" s="579"/>
      <c r="L13" s="579"/>
      <c r="M13" s="579"/>
    </row>
    <row r="14" spans="1:13">
      <c r="A14" s="13"/>
      <c r="B14" s="189" t="s">
        <v>492</v>
      </c>
      <c r="C14" s="602"/>
      <c r="D14" s="602"/>
      <c r="E14" s="602"/>
      <c r="F14" s="602"/>
      <c r="G14" s="603"/>
      <c r="I14" s="579"/>
      <c r="J14" s="579"/>
      <c r="K14" s="579"/>
      <c r="L14" s="579"/>
      <c r="M14" s="579"/>
    </row>
    <row r="15" spans="1:13" ht="15" customHeight="1">
      <c r="A15" s="397">
        <v>7</v>
      </c>
      <c r="B15" s="14" t="s">
        <v>491</v>
      </c>
      <c r="C15" s="604">
        <v>20487074219.129063</v>
      </c>
      <c r="D15" s="600">
        <v>20519966482.660313</v>
      </c>
      <c r="E15" s="600">
        <v>20358186775.74052</v>
      </c>
      <c r="F15" s="600">
        <v>20217629285.010185</v>
      </c>
      <c r="G15" s="601">
        <v>19143450202.991592</v>
      </c>
      <c r="I15" s="579"/>
      <c r="J15" s="579"/>
      <c r="K15" s="579"/>
      <c r="L15" s="579"/>
      <c r="M15" s="579"/>
    </row>
    <row r="16" spans="1:13">
      <c r="A16" s="13"/>
      <c r="B16" s="189" t="s">
        <v>493</v>
      </c>
      <c r="C16" s="602"/>
      <c r="D16" s="602"/>
      <c r="E16" s="602"/>
      <c r="F16" s="602"/>
      <c r="G16" s="603"/>
      <c r="I16" s="579"/>
      <c r="J16" s="579"/>
      <c r="K16" s="579"/>
      <c r="L16" s="579"/>
      <c r="M16" s="579"/>
    </row>
    <row r="17" spans="1:13" s="15" customFormat="1">
      <c r="A17" s="397"/>
      <c r="B17" s="190" t="s">
        <v>477</v>
      </c>
      <c r="C17" s="605"/>
      <c r="D17" s="600"/>
      <c r="E17" s="600"/>
      <c r="F17" s="600"/>
      <c r="G17" s="601"/>
      <c r="H17" s="5"/>
      <c r="I17" s="579"/>
      <c r="J17" s="579"/>
      <c r="K17" s="579"/>
      <c r="L17" s="579"/>
      <c r="M17" s="579"/>
    </row>
    <row r="18" spans="1:13">
      <c r="A18" s="11">
        <v>8</v>
      </c>
      <c r="B18" s="14" t="s">
        <v>486</v>
      </c>
      <c r="C18" s="606">
        <v>0.15261140147340596</v>
      </c>
      <c r="D18" s="607">
        <v>0.14958608071679388</v>
      </c>
      <c r="E18" s="607">
        <v>0.14562437179736959</v>
      </c>
      <c r="F18" s="607">
        <v>0.13650929913757243</v>
      </c>
      <c r="G18" s="608">
        <v>0.13401765116034695</v>
      </c>
      <c r="I18" s="579"/>
      <c r="J18" s="579"/>
      <c r="K18" s="579"/>
      <c r="L18" s="579"/>
      <c r="M18" s="579"/>
    </row>
    <row r="19" spans="1:13" ht="15" customHeight="1">
      <c r="A19" s="11">
        <v>9</v>
      </c>
      <c r="B19" s="14" t="s">
        <v>487</v>
      </c>
      <c r="C19" s="606">
        <v>0.18028934093586699</v>
      </c>
      <c r="D19" s="607">
        <v>0.17813291097087802</v>
      </c>
      <c r="E19" s="607">
        <v>0.17609172170591458</v>
      </c>
      <c r="F19" s="607">
        <v>0.16715186317248262</v>
      </c>
      <c r="G19" s="608">
        <v>0.15440843734887838</v>
      </c>
      <c r="I19" s="579"/>
      <c r="J19" s="579"/>
      <c r="K19" s="579"/>
      <c r="L19" s="579"/>
      <c r="M19" s="579"/>
    </row>
    <row r="20" spans="1:13">
      <c r="A20" s="11">
        <v>10</v>
      </c>
      <c r="B20" s="14" t="s">
        <v>244</v>
      </c>
      <c r="C20" s="606">
        <v>0.21370833337337722</v>
      </c>
      <c r="D20" s="607">
        <v>0.21233873806213779</v>
      </c>
      <c r="E20" s="607">
        <v>0.21022516045510545</v>
      </c>
      <c r="F20" s="607">
        <v>0.20293810934694442</v>
      </c>
      <c r="G20" s="608">
        <v>0.19294522025361113</v>
      </c>
      <c r="I20" s="579"/>
      <c r="J20" s="579"/>
      <c r="K20" s="579"/>
      <c r="L20" s="579"/>
      <c r="M20" s="579"/>
    </row>
    <row r="21" spans="1:13">
      <c r="A21" s="11">
        <v>11</v>
      </c>
      <c r="B21" s="14" t="s">
        <v>489</v>
      </c>
      <c r="C21" s="606">
        <v>0.11844060580879294</v>
      </c>
      <c r="D21" s="607">
        <v>0.12125131704642113</v>
      </c>
      <c r="E21" s="607">
        <v>0.12169379551757525</v>
      </c>
      <c r="F21" s="607">
        <v>0.11734550536786521</v>
      </c>
      <c r="G21" s="608">
        <v>0.11264733463022289</v>
      </c>
      <c r="I21" s="579"/>
      <c r="J21" s="579"/>
      <c r="K21" s="579"/>
      <c r="L21" s="579"/>
      <c r="M21" s="579"/>
    </row>
    <row r="22" spans="1:13">
      <c r="A22" s="11">
        <v>12</v>
      </c>
      <c r="B22" s="14" t="s">
        <v>490</v>
      </c>
      <c r="C22" s="606">
        <v>0.14132424990163978</v>
      </c>
      <c r="D22" s="607">
        <v>0.1450797275680506</v>
      </c>
      <c r="E22" s="607">
        <v>0.14567227892761672</v>
      </c>
      <c r="F22" s="607">
        <v>0.13987370293400533</v>
      </c>
      <c r="G22" s="608">
        <v>0.13527728644133741</v>
      </c>
      <c r="I22" s="579"/>
      <c r="J22" s="579"/>
      <c r="K22" s="579"/>
      <c r="L22" s="579"/>
      <c r="M22" s="579"/>
    </row>
    <row r="23" spans="1:13">
      <c r="A23" s="11">
        <v>13</v>
      </c>
      <c r="B23" s="14" t="s">
        <v>488</v>
      </c>
      <c r="C23" s="606">
        <v>0.17694892142571012</v>
      </c>
      <c r="D23" s="607">
        <v>0.18261834965173473</v>
      </c>
      <c r="E23" s="607">
        <v>0.18341243039896538</v>
      </c>
      <c r="F23" s="607">
        <v>0.1837641159114366</v>
      </c>
      <c r="G23" s="608">
        <v>0.17947264583028791</v>
      </c>
      <c r="I23" s="579"/>
      <c r="J23" s="579"/>
      <c r="K23" s="579"/>
      <c r="L23" s="579"/>
      <c r="M23" s="579"/>
    </row>
    <row r="24" spans="1:13">
      <c r="A24" s="13"/>
      <c r="B24" s="189" t="s">
        <v>134</v>
      </c>
      <c r="C24" s="609"/>
      <c r="D24" s="609"/>
      <c r="E24" s="609"/>
      <c r="F24" s="609"/>
      <c r="G24" s="610"/>
      <c r="I24" s="579"/>
      <c r="J24" s="579"/>
      <c r="K24" s="579"/>
      <c r="L24" s="579"/>
      <c r="M24" s="579"/>
    </row>
    <row r="25" spans="1:13" ht="15" customHeight="1">
      <c r="A25" s="398">
        <v>14</v>
      </c>
      <c r="B25" s="14" t="s">
        <v>133</v>
      </c>
      <c r="C25" s="611">
        <v>7.9936257096382066E-2</v>
      </c>
      <c r="D25" s="612">
        <v>7.8781900846636124E-2</v>
      </c>
      <c r="E25" s="612">
        <v>7.8550374716210902E-2</v>
      </c>
      <c r="F25" s="612">
        <v>7.6213303683416764E-2</v>
      </c>
      <c r="G25" s="613">
        <v>7.5472918063993893E-2</v>
      </c>
      <c r="I25" s="579"/>
      <c r="J25" s="579"/>
      <c r="K25" s="579"/>
      <c r="L25" s="579"/>
      <c r="M25" s="579"/>
    </row>
    <row r="26" spans="1:13">
      <c r="A26" s="398">
        <v>15</v>
      </c>
      <c r="B26" s="14" t="s">
        <v>132</v>
      </c>
      <c r="C26" s="611">
        <v>3.9863886164611208E-2</v>
      </c>
      <c r="D26" s="612">
        <v>3.8961769197696235E-2</v>
      </c>
      <c r="E26" s="612">
        <v>3.8939007205109247E-2</v>
      </c>
      <c r="F26" s="612">
        <v>3.8921732485210664E-2</v>
      </c>
      <c r="G26" s="613">
        <v>3.8641340915080931E-2</v>
      </c>
      <c r="I26" s="579"/>
      <c r="J26" s="579"/>
      <c r="K26" s="579"/>
      <c r="L26" s="579"/>
      <c r="M26" s="579"/>
    </row>
    <row r="27" spans="1:13">
      <c r="A27" s="398">
        <v>16</v>
      </c>
      <c r="B27" s="14" t="s">
        <v>131</v>
      </c>
      <c r="C27" s="611">
        <v>4.5779802174078753E-2</v>
      </c>
      <c r="D27" s="612">
        <v>4.3364666144804373E-2</v>
      </c>
      <c r="E27" s="612">
        <v>4.3232335934909133E-2</v>
      </c>
      <c r="F27" s="612">
        <v>3.7919610391211979E-2</v>
      </c>
      <c r="G27" s="613">
        <v>3.6714213686904786E-2</v>
      </c>
      <c r="I27" s="579"/>
      <c r="J27" s="579"/>
      <c r="K27" s="579"/>
      <c r="L27" s="579"/>
      <c r="M27" s="579"/>
    </row>
    <row r="28" spans="1:13">
      <c r="A28" s="398">
        <v>17</v>
      </c>
      <c r="B28" s="14" t="s">
        <v>130</v>
      </c>
      <c r="C28" s="611">
        <v>4.0072370931770879E-2</v>
      </c>
      <c r="D28" s="612">
        <v>3.982013164893989E-2</v>
      </c>
      <c r="E28" s="612">
        <v>3.9611367511101656E-2</v>
      </c>
      <c r="F28" s="612">
        <v>3.72915711982061E-2</v>
      </c>
      <c r="G28" s="613">
        <v>3.6831577148912942E-2</v>
      </c>
      <c r="I28" s="579"/>
      <c r="J28" s="579"/>
      <c r="K28" s="579"/>
      <c r="L28" s="579"/>
      <c r="M28" s="579"/>
    </row>
    <row r="29" spans="1:13">
      <c r="A29" s="398">
        <v>18</v>
      </c>
      <c r="B29" s="14" t="s">
        <v>270</v>
      </c>
      <c r="C29" s="611">
        <v>4.1284036230037124E-2</v>
      </c>
      <c r="D29" s="612">
        <v>3.6322722259485005E-2</v>
      </c>
      <c r="E29" s="612">
        <v>3.5390165702328197E-2</v>
      </c>
      <c r="F29" s="612">
        <v>4.2050247712113138E-2</v>
      </c>
      <c r="G29" s="613">
        <v>4.4261720106789033E-2</v>
      </c>
      <c r="I29" s="579"/>
      <c r="J29" s="579"/>
      <c r="K29" s="579"/>
      <c r="L29" s="579"/>
      <c r="M29" s="579"/>
    </row>
    <row r="30" spans="1:13">
      <c r="A30" s="398">
        <v>19</v>
      </c>
      <c r="B30" s="14" t="s">
        <v>271</v>
      </c>
      <c r="C30" s="611">
        <v>0.3035541635483322</v>
      </c>
      <c r="D30" s="612">
        <v>0.26617833958197989</v>
      </c>
      <c r="E30" s="612">
        <v>0.26120353288399356</v>
      </c>
      <c r="F30" s="612">
        <v>0.36115406009618917</v>
      </c>
      <c r="G30" s="613">
        <v>0.39342671685917985</v>
      </c>
      <c r="I30" s="579"/>
      <c r="J30" s="579"/>
      <c r="K30" s="579"/>
      <c r="L30" s="579"/>
      <c r="M30" s="579"/>
    </row>
    <row r="31" spans="1:13">
      <c r="A31" s="13"/>
      <c r="B31" s="189" t="s">
        <v>350</v>
      </c>
      <c r="C31" s="609"/>
      <c r="D31" s="609"/>
      <c r="E31" s="609"/>
      <c r="F31" s="609"/>
      <c r="G31" s="610"/>
      <c r="I31" s="579"/>
      <c r="J31" s="579"/>
      <c r="K31" s="579"/>
      <c r="L31" s="579"/>
      <c r="M31" s="579"/>
    </row>
    <row r="32" spans="1:13">
      <c r="A32" s="398">
        <v>20</v>
      </c>
      <c r="B32" s="14" t="s">
        <v>129</v>
      </c>
      <c r="C32" s="611">
        <v>3.4821835343958517E-2</v>
      </c>
      <c r="D32" s="612">
        <v>3.5926035532025738E-2</v>
      </c>
      <c r="E32" s="612">
        <v>3.9342598566344492E-2</v>
      </c>
      <c r="F32" s="612">
        <v>3.8778049708739513E-2</v>
      </c>
      <c r="G32" s="613">
        <v>5.195814989292092E-2</v>
      </c>
      <c r="I32" s="579"/>
      <c r="J32" s="579"/>
      <c r="K32" s="579"/>
      <c r="L32" s="579"/>
      <c r="M32" s="579"/>
    </row>
    <row r="33" spans="1:13" ht="15" customHeight="1">
      <c r="A33" s="398">
        <v>21</v>
      </c>
      <c r="B33" s="14" t="s">
        <v>128</v>
      </c>
      <c r="C33" s="611">
        <v>3.7944985746858693E-2</v>
      </c>
      <c r="D33" s="612">
        <v>3.8562753485864854E-2</v>
      </c>
      <c r="E33" s="612">
        <v>4.0316810534445316E-2</v>
      </c>
      <c r="F33" s="612">
        <v>4.1747377070381307E-2</v>
      </c>
      <c r="G33" s="613">
        <v>4.7327722802421687E-2</v>
      </c>
      <c r="I33" s="579"/>
      <c r="J33" s="579"/>
      <c r="K33" s="579"/>
      <c r="L33" s="579"/>
      <c r="M33" s="579"/>
    </row>
    <row r="34" spans="1:13">
      <c r="A34" s="398">
        <v>22</v>
      </c>
      <c r="B34" s="14" t="s">
        <v>127</v>
      </c>
      <c r="C34" s="611">
        <v>0.48342150866706779</v>
      </c>
      <c r="D34" s="612">
        <v>0.51634680264444532</v>
      </c>
      <c r="E34" s="612">
        <v>0.53770318170032572</v>
      </c>
      <c r="F34" s="612">
        <v>0.53543089626322471</v>
      </c>
      <c r="G34" s="613">
        <v>0.54716153085896657</v>
      </c>
      <c r="I34" s="579"/>
      <c r="J34" s="579"/>
      <c r="K34" s="579"/>
      <c r="L34" s="579"/>
      <c r="M34" s="579"/>
    </row>
    <row r="35" spans="1:13" ht="15" customHeight="1">
      <c r="A35" s="398">
        <v>23</v>
      </c>
      <c r="B35" s="14" t="s">
        <v>126</v>
      </c>
      <c r="C35" s="611">
        <v>0.51001914545396687</v>
      </c>
      <c r="D35" s="612">
        <v>0.51431654803763749</v>
      </c>
      <c r="E35" s="612">
        <v>0.52571292886407706</v>
      </c>
      <c r="F35" s="612">
        <v>0.51803561004442622</v>
      </c>
      <c r="G35" s="613">
        <v>0.53641454248949483</v>
      </c>
      <c r="I35" s="579"/>
      <c r="J35" s="579"/>
      <c r="K35" s="579"/>
      <c r="L35" s="579"/>
      <c r="M35" s="579"/>
    </row>
    <row r="36" spans="1:13">
      <c r="A36" s="398">
        <v>24</v>
      </c>
      <c r="B36" s="14" t="s">
        <v>125</v>
      </c>
      <c r="C36" s="611">
        <v>1.8314618956189336E-3</v>
      </c>
      <c r="D36" s="612">
        <v>1.8774466412713114E-2</v>
      </c>
      <c r="E36" s="612">
        <v>7.9259430496535707E-3</v>
      </c>
      <c r="F36" s="612">
        <v>0.12253030523267486</v>
      </c>
      <c r="G36" s="613">
        <v>5.4553826509223052E-2</v>
      </c>
      <c r="I36" s="579"/>
      <c r="J36" s="579"/>
      <c r="K36" s="579"/>
      <c r="L36" s="579"/>
      <c r="M36" s="579"/>
    </row>
    <row r="37" spans="1:13" ht="15" customHeight="1">
      <c r="A37" s="13"/>
      <c r="B37" s="189" t="s">
        <v>351</v>
      </c>
      <c r="C37" s="609"/>
      <c r="D37" s="609"/>
      <c r="E37" s="609"/>
      <c r="F37" s="609"/>
      <c r="G37" s="610"/>
      <c r="I37" s="579"/>
      <c r="J37" s="579"/>
      <c r="K37" s="579"/>
      <c r="L37" s="579"/>
      <c r="M37" s="579"/>
    </row>
    <row r="38" spans="1:13" ht="15" customHeight="1">
      <c r="A38" s="398">
        <v>25</v>
      </c>
      <c r="B38" s="14" t="s">
        <v>124</v>
      </c>
      <c r="C38" s="614">
        <v>0.2437182786878464</v>
      </c>
      <c r="D38" s="615">
        <v>0.2144056711164497</v>
      </c>
      <c r="E38" s="615">
        <v>0.20752156896625917</v>
      </c>
      <c r="F38" s="615">
        <v>0.20387313326897655</v>
      </c>
      <c r="G38" s="616">
        <v>0.19468094170677719</v>
      </c>
      <c r="I38" s="579"/>
      <c r="J38" s="579"/>
      <c r="K38" s="579"/>
      <c r="L38" s="579"/>
      <c r="M38" s="579"/>
    </row>
    <row r="39" spans="1:13" ht="15" customHeight="1">
      <c r="A39" s="398">
        <v>26</v>
      </c>
      <c r="B39" s="14" t="s">
        <v>123</v>
      </c>
      <c r="C39" s="614">
        <v>0.57419268321999939</v>
      </c>
      <c r="D39" s="615">
        <v>0.61273494218007085</v>
      </c>
      <c r="E39" s="615">
        <v>0.63758477577743855</v>
      </c>
      <c r="F39" s="615">
        <v>0.62833188161545617</v>
      </c>
      <c r="G39" s="616">
        <v>0.62257864069307478</v>
      </c>
      <c r="I39" s="579"/>
      <c r="J39" s="579"/>
      <c r="K39" s="579"/>
      <c r="L39" s="579"/>
      <c r="M39" s="579"/>
    </row>
    <row r="40" spans="1:13" ht="15" customHeight="1">
      <c r="A40" s="398">
        <v>27</v>
      </c>
      <c r="B40" s="14" t="s">
        <v>122</v>
      </c>
      <c r="C40" s="614">
        <v>0.41202966914846384</v>
      </c>
      <c r="D40" s="615">
        <v>0.41761964608684243</v>
      </c>
      <c r="E40" s="615">
        <v>0.41785734041399519</v>
      </c>
      <c r="F40" s="615">
        <v>0.42920080019589141</v>
      </c>
      <c r="G40" s="616">
        <v>0.39820830089321446</v>
      </c>
      <c r="I40" s="579"/>
      <c r="J40" s="579"/>
      <c r="K40" s="579"/>
      <c r="L40" s="579"/>
      <c r="M40" s="579"/>
    </row>
    <row r="41" spans="1:13" ht="15" customHeight="1">
      <c r="A41" s="399"/>
      <c r="B41" s="189" t="s">
        <v>394</v>
      </c>
      <c r="C41" s="602"/>
      <c r="D41" s="602"/>
      <c r="E41" s="602"/>
      <c r="F41" s="602"/>
      <c r="G41" s="603"/>
      <c r="I41" s="579"/>
      <c r="J41" s="579"/>
      <c r="K41" s="579"/>
      <c r="L41" s="579"/>
      <c r="M41" s="579"/>
    </row>
    <row r="42" spans="1:13">
      <c r="A42" s="398">
        <v>28</v>
      </c>
      <c r="B42" s="14" t="s">
        <v>377</v>
      </c>
      <c r="C42" s="617">
        <v>6186749385.9555883</v>
      </c>
      <c r="D42" s="618">
        <v>5049508533.6949511</v>
      </c>
      <c r="E42" s="618">
        <v>4887570336.2257557</v>
      </c>
      <c r="F42" s="618">
        <v>4927455401.0810204</v>
      </c>
      <c r="G42" s="619">
        <v>4914953741</v>
      </c>
      <c r="I42" s="579"/>
      <c r="J42" s="579"/>
      <c r="K42" s="579"/>
      <c r="L42" s="579"/>
      <c r="M42" s="579"/>
    </row>
    <row r="43" spans="1:13" ht="15" customHeight="1">
      <c r="A43" s="398">
        <v>29</v>
      </c>
      <c r="B43" s="14" t="s">
        <v>389</v>
      </c>
      <c r="C43" s="617">
        <v>4592969250.4258356</v>
      </c>
      <c r="D43" s="618">
        <v>4407931583.906682</v>
      </c>
      <c r="E43" s="618">
        <v>4307958480.4773998</v>
      </c>
      <c r="F43" s="618">
        <v>4254005621.6900392</v>
      </c>
      <c r="G43" s="619">
        <v>3888397448</v>
      </c>
      <c r="I43" s="579"/>
      <c r="J43" s="579"/>
      <c r="K43" s="579"/>
      <c r="L43" s="579"/>
      <c r="M43" s="579"/>
    </row>
    <row r="44" spans="1:13" ht="15" customHeight="1">
      <c r="A44" s="426">
        <v>30</v>
      </c>
      <c r="B44" s="427" t="s">
        <v>378</v>
      </c>
      <c r="C44" s="620">
        <v>1.3470043121629838</v>
      </c>
      <c r="D44" s="621">
        <v>1.1455505689177801</v>
      </c>
      <c r="E44" s="621">
        <v>1.134544438711518</v>
      </c>
      <c r="F44" s="621">
        <v>1.1583095649797077</v>
      </c>
      <c r="G44" s="622">
        <v>1.2640049806451781</v>
      </c>
      <c r="I44" s="579"/>
      <c r="J44" s="579"/>
      <c r="K44" s="579"/>
      <c r="L44" s="579"/>
      <c r="M44" s="579"/>
    </row>
    <row r="45" spans="1:13" ht="15" customHeight="1">
      <c r="A45" s="426"/>
      <c r="B45" s="189" t="s">
        <v>496</v>
      </c>
      <c r="C45" s="623"/>
      <c r="D45" s="624"/>
      <c r="E45" s="624"/>
      <c r="F45" s="624"/>
      <c r="G45" s="625"/>
      <c r="I45" s="579"/>
      <c r="J45" s="579"/>
      <c r="K45" s="579"/>
      <c r="L45" s="579"/>
      <c r="M45" s="579"/>
    </row>
    <row r="46" spans="1:13" ht="15" customHeight="1">
      <c r="A46" s="426">
        <v>31</v>
      </c>
      <c r="B46" s="427" t="s">
        <v>503</v>
      </c>
      <c r="C46" s="623">
        <v>17899741347.05286</v>
      </c>
      <c r="D46" s="624">
        <v>16983615405.318785</v>
      </c>
      <c r="E46" s="624">
        <v>16780425733.721352</v>
      </c>
      <c r="F46" s="624">
        <v>16800168490.662302</v>
      </c>
      <c r="G46" s="625">
        <v>15801937585.688618</v>
      </c>
      <c r="I46" s="579"/>
      <c r="J46" s="579"/>
      <c r="K46" s="579"/>
      <c r="L46" s="579"/>
      <c r="M46" s="579"/>
    </row>
    <row r="47" spans="1:13" ht="15" customHeight="1">
      <c r="A47" s="426">
        <v>32</v>
      </c>
      <c r="B47" s="427" t="s">
        <v>518</v>
      </c>
      <c r="C47" s="623">
        <v>13449289479.784752</v>
      </c>
      <c r="D47" s="624">
        <v>13404905979.240911</v>
      </c>
      <c r="E47" s="624">
        <v>13227058617.426636</v>
      </c>
      <c r="F47" s="624">
        <v>13198030730.374672</v>
      </c>
      <c r="G47" s="625">
        <v>12434602911.729895</v>
      </c>
      <c r="I47" s="579"/>
      <c r="J47" s="579"/>
      <c r="K47" s="579"/>
      <c r="L47" s="579"/>
      <c r="M47" s="579"/>
    </row>
    <row r="48" spans="1:13" ht="15" thickBot="1">
      <c r="A48" s="400">
        <v>33</v>
      </c>
      <c r="B48" s="191" t="s">
        <v>536</v>
      </c>
      <c r="C48" s="626">
        <v>1.3309060953708713</v>
      </c>
      <c r="D48" s="627">
        <v>1.2669701250885257</v>
      </c>
      <c r="E48" s="627">
        <v>1.2686437868819269</v>
      </c>
      <c r="F48" s="627">
        <v>1.2729299418887905</v>
      </c>
      <c r="G48" s="628">
        <v>1.2708035550361021</v>
      </c>
      <c r="I48" s="579"/>
      <c r="J48" s="579"/>
      <c r="K48" s="579"/>
      <c r="L48" s="579"/>
      <c r="M48" s="579"/>
    </row>
    <row r="49" spans="1:2">
      <c r="A49" s="16"/>
    </row>
    <row r="50" spans="1:2" ht="38.25">
      <c r="B50" s="264" t="s">
        <v>478</v>
      </c>
    </row>
    <row r="51" spans="1:2" ht="51">
      <c r="B51" s="264" t="s">
        <v>393</v>
      </c>
    </row>
    <row r="53" spans="1:2">
      <c r="B53" s="263"/>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85" zoomScaleNormal="85" workbookViewId="0">
      <selection activeCell="C8" sqref="C8:G21"/>
    </sheetView>
  </sheetViews>
  <sheetFormatPr defaultColWidth="9.140625" defaultRowHeight="12.75"/>
  <cols>
    <col min="1" max="1" width="11.85546875" style="438" bestFit="1" customWidth="1"/>
    <col min="2" max="2" width="105.140625" style="438" bestFit="1" customWidth="1"/>
    <col min="3" max="3" width="16.5703125" style="438" bestFit="1" customWidth="1"/>
    <col min="4" max="4" width="16.42578125" style="438" bestFit="1" customWidth="1"/>
    <col min="5" max="6" width="16.5703125" style="438" bestFit="1" customWidth="1"/>
    <col min="7" max="7" width="18.5703125" style="438" bestFit="1" customWidth="1"/>
    <col min="8" max="8" width="17.85546875" style="438" bestFit="1" customWidth="1"/>
    <col min="9" max="16384" width="9.140625" style="438"/>
  </cols>
  <sheetData>
    <row r="1" spans="1:8" s="638" customFormat="1" ht="13.5">
      <c r="A1" s="637" t="s">
        <v>30</v>
      </c>
      <c r="B1" s="630" t="str">
        <f>'Info '!C2</f>
        <v>JSC TBC Bank</v>
      </c>
    </row>
    <row r="2" spans="1:8" s="638" customFormat="1" ht="13.5">
      <c r="A2" s="637" t="s">
        <v>31</v>
      </c>
      <c r="B2" s="639">
        <f>'1. key ratios '!B2</f>
        <v>44834</v>
      </c>
    </row>
    <row r="3" spans="1:8">
      <c r="A3" s="430" t="s">
        <v>543</v>
      </c>
    </row>
    <row r="5" spans="1:8" ht="15" customHeight="1">
      <c r="A5" s="763" t="s">
        <v>544</v>
      </c>
      <c r="B5" s="764"/>
      <c r="C5" s="769" t="s">
        <v>545</v>
      </c>
      <c r="D5" s="770"/>
      <c r="E5" s="770"/>
      <c r="F5" s="770"/>
      <c r="G5" s="770"/>
      <c r="H5" s="771"/>
    </row>
    <row r="6" spans="1:8">
      <c r="A6" s="765"/>
      <c r="B6" s="766"/>
      <c r="C6" s="772"/>
      <c r="D6" s="773"/>
      <c r="E6" s="773"/>
      <c r="F6" s="773"/>
      <c r="G6" s="773"/>
      <c r="H6" s="774"/>
    </row>
    <row r="7" spans="1:8">
      <c r="A7" s="767"/>
      <c r="B7" s="768"/>
      <c r="C7" s="462" t="s">
        <v>546</v>
      </c>
      <c r="D7" s="462" t="s">
        <v>547</v>
      </c>
      <c r="E7" s="462" t="s">
        <v>548</v>
      </c>
      <c r="F7" s="462" t="s">
        <v>549</v>
      </c>
      <c r="G7" s="462" t="s">
        <v>550</v>
      </c>
      <c r="H7" s="462" t="s">
        <v>108</v>
      </c>
    </row>
    <row r="8" spans="1:8">
      <c r="A8" s="432">
        <v>1</v>
      </c>
      <c r="B8" s="431" t="s">
        <v>95</v>
      </c>
      <c r="C8" s="516">
        <v>2553235843.3590002</v>
      </c>
      <c r="D8" s="516">
        <v>616436264.67519999</v>
      </c>
      <c r="E8" s="516">
        <v>647630596.0323</v>
      </c>
      <c r="F8" s="516">
        <v>264075571.75369999</v>
      </c>
      <c r="G8" s="516">
        <v>0</v>
      </c>
      <c r="H8" s="515">
        <f>SUM(C8:G8)</f>
        <v>4081378275.8202</v>
      </c>
    </row>
    <row r="9" spans="1:8">
      <c r="A9" s="432">
        <v>2</v>
      </c>
      <c r="B9" s="431" t="s">
        <v>96</v>
      </c>
      <c r="C9" s="516">
        <v>0</v>
      </c>
      <c r="D9" s="516">
        <v>0</v>
      </c>
      <c r="E9" s="516">
        <v>0</v>
      </c>
      <c r="F9" s="516">
        <v>0</v>
      </c>
      <c r="G9" s="516">
        <v>0</v>
      </c>
      <c r="H9" s="515">
        <f t="shared" ref="H9:H21" si="0">SUM(C9:G9)</f>
        <v>0</v>
      </c>
    </row>
    <row r="10" spans="1:8">
      <c r="A10" s="432">
        <v>3</v>
      </c>
      <c r="B10" s="431" t="s">
        <v>268</v>
      </c>
      <c r="C10" s="516">
        <v>0</v>
      </c>
      <c r="D10" s="516">
        <v>0</v>
      </c>
      <c r="E10" s="516">
        <v>408265550.49000001</v>
      </c>
      <c r="F10" s="516">
        <v>0</v>
      </c>
      <c r="G10" s="516">
        <v>0</v>
      </c>
      <c r="H10" s="515">
        <f t="shared" si="0"/>
        <v>408265550.49000001</v>
      </c>
    </row>
    <row r="11" spans="1:8">
      <c r="A11" s="432">
        <v>4</v>
      </c>
      <c r="B11" s="431" t="s">
        <v>97</v>
      </c>
      <c r="C11" s="516">
        <v>0</v>
      </c>
      <c r="D11" s="516">
        <v>59525295.579999998</v>
      </c>
      <c r="E11" s="516">
        <v>238358838.02000001</v>
      </c>
      <c r="F11" s="516">
        <v>166424208.24000001</v>
      </c>
      <c r="G11" s="516">
        <v>0</v>
      </c>
      <c r="H11" s="515">
        <f t="shared" si="0"/>
        <v>464308341.84000003</v>
      </c>
    </row>
    <row r="12" spans="1:8">
      <c r="A12" s="432">
        <v>5</v>
      </c>
      <c r="B12" s="431" t="s">
        <v>98</v>
      </c>
      <c r="C12" s="516">
        <v>0</v>
      </c>
      <c r="D12" s="516">
        <v>0</v>
      </c>
      <c r="E12" s="516">
        <v>0</v>
      </c>
      <c r="F12" s="516">
        <v>0</v>
      </c>
      <c r="G12" s="516">
        <v>0</v>
      </c>
      <c r="H12" s="515">
        <f t="shared" si="0"/>
        <v>0</v>
      </c>
    </row>
    <row r="13" spans="1:8">
      <c r="A13" s="432">
        <v>6</v>
      </c>
      <c r="B13" s="431" t="s">
        <v>99</v>
      </c>
      <c r="C13" s="516">
        <v>1206792932.3929</v>
      </c>
      <c r="D13" s="516">
        <v>1115284249.8619998</v>
      </c>
      <c r="E13" s="516">
        <v>1496042.7552</v>
      </c>
      <c r="F13" s="516">
        <v>669242</v>
      </c>
      <c r="G13" s="516">
        <v>205853349.75310004</v>
      </c>
      <c r="H13" s="515">
        <f t="shared" si="0"/>
        <v>2530095816.7631998</v>
      </c>
    </row>
    <row r="14" spans="1:8">
      <c r="A14" s="432">
        <v>7</v>
      </c>
      <c r="B14" s="431" t="s">
        <v>100</v>
      </c>
      <c r="C14" s="516">
        <v>0</v>
      </c>
      <c r="D14" s="516">
        <v>1501080142.2410002</v>
      </c>
      <c r="E14" s="516">
        <v>1583080357.7246997</v>
      </c>
      <c r="F14" s="516">
        <v>2628368878.4919991</v>
      </c>
      <c r="G14" s="516">
        <v>73384924.650999993</v>
      </c>
      <c r="H14" s="515">
        <f t="shared" si="0"/>
        <v>5785914303.1086988</v>
      </c>
    </row>
    <row r="15" spans="1:8">
      <c r="A15" s="432">
        <v>8</v>
      </c>
      <c r="B15" s="431" t="s">
        <v>101</v>
      </c>
      <c r="C15" s="516">
        <v>252772.25939999986</v>
      </c>
      <c r="D15" s="516">
        <v>377634102.16419977</v>
      </c>
      <c r="E15" s="516">
        <v>2382599894.625598</v>
      </c>
      <c r="F15" s="516">
        <v>1695444390.8921998</v>
      </c>
      <c r="G15" s="516">
        <v>118954025.36839993</v>
      </c>
      <c r="H15" s="515">
        <f t="shared" si="0"/>
        <v>4574885185.3097973</v>
      </c>
    </row>
    <row r="16" spans="1:8">
      <c r="A16" s="432">
        <v>9</v>
      </c>
      <c r="B16" s="431" t="s">
        <v>102</v>
      </c>
      <c r="C16" s="516">
        <v>0</v>
      </c>
      <c r="D16" s="516">
        <v>74548797.414400026</v>
      </c>
      <c r="E16" s="516">
        <v>635538207.4483999</v>
      </c>
      <c r="F16" s="516">
        <v>2666505706.7437997</v>
      </c>
      <c r="G16" s="516">
        <v>478727.48500000004</v>
      </c>
      <c r="H16" s="515">
        <f t="shared" si="0"/>
        <v>3377071439.0915999</v>
      </c>
    </row>
    <row r="17" spans="1:8">
      <c r="A17" s="432">
        <v>10</v>
      </c>
      <c r="B17" s="465" t="s">
        <v>562</v>
      </c>
      <c r="C17" s="516">
        <v>5337.1565999999993</v>
      </c>
      <c r="D17" s="516">
        <v>7472726.6398000009</v>
      </c>
      <c r="E17" s="516">
        <v>51517271.5198</v>
      </c>
      <c r="F17" s="516">
        <v>46935279.010199986</v>
      </c>
      <c r="G17" s="516">
        <v>22618583.594200004</v>
      </c>
      <c r="H17" s="515">
        <f t="shared" si="0"/>
        <v>128549197.92059998</v>
      </c>
    </row>
    <row r="18" spans="1:8">
      <c r="A18" s="432">
        <v>11</v>
      </c>
      <c r="B18" s="431" t="s">
        <v>104</v>
      </c>
      <c r="C18" s="516">
        <v>4979893.8296999987</v>
      </c>
      <c r="D18" s="516">
        <v>103692806.82449996</v>
      </c>
      <c r="E18" s="516">
        <v>354254972.13660002</v>
      </c>
      <c r="F18" s="516">
        <v>768328403.55369997</v>
      </c>
      <c r="G18" s="516">
        <v>33722740.767499991</v>
      </c>
      <c r="H18" s="515">
        <f t="shared" si="0"/>
        <v>1264978817.112</v>
      </c>
    </row>
    <row r="19" spans="1:8">
      <c r="A19" s="432">
        <v>12</v>
      </c>
      <c r="B19" s="431" t="s">
        <v>105</v>
      </c>
      <c r="C19" s="516">
        <v>0</v>
      </c>
      <c r="D19" s="516">
        <v>0</v>
      </c>
      <c r="E19" s="516">
        <v>0</v>
      </c>
      <c r="F19" s="516">
        <v>0</v>
      </c>
      <c r="G19" s="516">
        <v>0</v>
      </c>
      <c r="H19" s="515">
        <f t="shared" si="0"/>
        <v>0</v>
      </c>
    </row>
    <row r="20" spans="1:8">
      <c r="A20" s="432">
        <v>13</v>
      </c>
      <c r="B20" s="431" t="s">
        <v>246</v>
      </c>
      <c r="C20" s="516">
        <v>0</v>
      </c>
      <c r="D20" s="516">
        <v>0</v>
      </c>
      <c r="E20" s="516">
        <v>0</v>
      </c>
      <c r="F20" s="516">
        <v>0</v>
      </c>
      <c r="G20" s="516">
        <v>0</v>
      </c>
      <c r="H20" s="515">
        <f t="shared" si="0"/>
        <v>0</v>
      </c>
    </row>
    <row r="21" spans="1:8">
      <c r="A21" s="432">
        <v>14</v>
      </c>
      <c r="B21" s="431" t="s">
        <v>107</v>
      </c>
      <c r="C21" s="516">
        <v>996148832.53989995</v>
      </c>
      <c r="D21" s="516">
        <v>354897757.71290004</v>
      </c>
      <c r="E21" s="516">
        <v>391747565.03019994</v>
      </c>
      <c r="F21" s="516">
        <v>1159450588.1511004</v>
      </c>
      <c r="G21" s="516">
        <v>856981480.86802042</v>
      </c>
      <c r="H21" s="515">
        <f t="shared" si="0"/>
        <v>3759226224.3021207</v>
      </c>
    </row>
    <row r="22" spans="1:8">
      <c r="A22" s="433">
        <v>15</v>
      </c>
      <c r="B22" s="440" t="s">
        <v>108</v>
      </c>
      <c r="C22" s="515">
        <f>+SUM(C8:C16)+SUM(C18:C21)</f>
        <v>4761410274.3809004</v>
      </c>
      <c r="D22" s="515">
        <f t="shared" ref="D22:G22" si="1">+SUM(D8:D16)+SUM(D18:D21)</f>
        <v>4203099416.4742002</v>
      </c>
      <c r="E22" s="515">
        <f t="shared" si="1"/>
        <v>6642972024.2629967</v>
      </c>
      <c r="F22" s="515">
        <f t="shared" si="1"/>
        <v>9349266989.826498</v>
      </c>
      <c r="G22" s="515">
        <f t="shared" si="1"/>
        <v>1289375248.8930204</v>
      </c>
      <c r="H22" s="515">
        <f>+SUM(H8:H16)+SUM(H18:H21)</f>
        <v>26246123953.837612</v>
      </c>
    </row>
    <row r="26" spans="1:8" ht="25.5">
      <c r="B26" s="466" t="s">
        <v>691</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showGridLines="0" topLeftCell="B1" zoomScale="85" zoomScaleNormal="85" workbookViewId="0">
      <selection activeCell="G21" sqref="G21"/>
    </sheetView>
  </sheetViews>
  <sheetFormatPr defaultColWidth="9.140625" defaultRowHeight="12.75"/>
  <cols>
    <col min="1" max="1" width="11.85546875" style="467" bestFit="1" customWidth="1"/>
    <col min="2" max="2" width="114.5703125" style="438" customWidth="1"/>
    <col min="3" max="3" width="21.85546875" style="438" bestFit="1" customWidth="1"/>
    <col min="4" max="4" width="27.5703125" style="438" bestFit="1" customWidth="1"/>
    <col min="5" max="5" width="14.5703125" style="438" bestFit="1" customWidth="1"/>
    <col min="6" max="6" width="15" style="438" bestFit="1" customWidth="1"/>
    <col min="7" max="7" width="22.5703125" style="438" bestFit="1" customWidth="1"/>
    <col min="8" max="8" width="24.5703125" style="438" bestFit="1" customWidth="1"/>
    <col min="9" max="9" width="14.42578125" style="438" bestFit="1" customWidth="1"/>
    <col min="10" max="16384" width="9.140625" style="438"/>
  </cols>
  <sheetData>
    <row r="1" spans="1:9" s="638" customFormat="1" ht="13.5">
      <c r="A1" s="637" t="s">
        <v>30</v>
      </c>
      <c r="B1" s="630" t="str">
        <f>'Info '!C2</f>
        <v>JSC TBC Bank</v>
      </c>
    </row>
    <row r="2" spans="1:9" s="638" customFormat="1" ht="13.5">
      <c r="A2" s="637" t="s">
        <v>31</v>
      </c>
      <c r="B2" s="639">
        <f>'1. key ratios '!B2</f>
        <v>44834</v>
      </c>
    </row>
    <row r="3" spans="1:9">
      <c r="A3" s="430" t="s">
        <v>551</v>
      </c>
    </row>
    <row r="4" spans="1:9">
      <c r="C4" s="468" t="s">
        <v>0</v>
      </c>
      <c r="D4" s="468" t="s">
        <v>1</v>
      </c>
      <c r="E4" s="468" t="s">
        <v>2</v>
      </c>
      <c r="F4" s="468" t="s">
        <v>3</v>
      </c>
      <c r="G4" s="468" t="s">
        <v>4</v>
      </c>
      <c r="H4" s="468" t="s">
        <v>5</v>
      </c>
      <c r="I4" s="468" t="s">
        <v>8</v>
      </c>
    </row>
    <row r="5" spans="1:9" ht="44.25" customHeight="1">
      <c r="A5" s="763" t="s">
        <v>552</v>
      </c>
      <c r="B5" s="764"/>
      <c r="C5" s="777" t="s">
        <v>553</v>
      </c>
      <c r="D5" s="777"/>
      <c r="E5" s="777" t="s">
        <v>554</v>
      </c>
      <c r="F5" s="777" t="s">
        <v>555</v>
      </c>
      <c r="G5" s="775" t="s">
        <v>556</v>
      </c>
      <c r="H5" s="775" t="s">
        <v>557</v>
      </c>
      <c r="I5" s="469" t="s">
        <v>558</v>
      </c>
    </row>
    <row r="6" spans="1:9" ht="60" customHeight="1">
      <c r="A6" s="767"/>
      <c r="B6" s="768"/>
      <c r="C6" s="458" t="s">
        <v>559</v>
      </c>
      <c r="D6" s="458" t="s">
        <v>560</v>
      </c>
      <c r="E6" s="777"/>
      <c r="F6" s="777"/>
      <c r="G6" s="776"/>
      <c r="H6" s="776"/>
      <c r="I6" s="469" t="s">
        <v>561</v>
      </c>
    </row>
    <row r="7" spans="1:9">
      <c r="A7" s="436">
        <v>1</v>
      </c>
      <c r="B7" s="431" t="s">
        <v>95</v>
      </c>
      <c r="C7" s="516">
        <v>0</v>
      </c>
      <c r="D7" s="516">
        <v>4081238270.8202</v>
      </c>
      <c r="E7" s="516">
        <v>0</v>
      </c>
      <c r="F7" s="516">
        <v>0</v>
      </c>
      <c r="G7" s="516"/>
      <c r="H7" s="516"/>
      <c r="I7" s="517">
        <f t="shared" ref="I7:I23" si="0">C7+D7-E7-F7-G7</f>
        <v>4081238270.8202</v>
      </c>
    </row>
    <row r="8" spans="1:9">
      <c r="A8" s="436">
        <v>2</v>
      </c>
      <c r="B8" s="431" t="s">
        <v>96</v>
      </c>
      <c r="C8" s="516">
        <v>0</v>
      </c>
      <c r="D8" s="516">
        <v>0</v>
      </c>
      <c r="E8" s="516">
        <v>0</v>
      </c>
      <c r="F8" s="516">
        <v>0</v>
      </c>
      <c r="G8" s="516"/>
      <c r="H8" s="516"/>
      <c r="I8" s="517">
        <f t="shared" si="0"/>
        <v>0</v>
      </c>
    </row>
    <row r="9" spans="1:9">
      <c r="A9" s="436">
        <v>3</v>
      </c>
      <c r="B9" s="431" t="s">
        <v>268</v>
      </c>
      <c r="C9" s="516">
        <v>0</v>
      </c>
      <c r="D9" s="516">
        <v>408265550.49000001</v>
      </c>
      <c r="E9" s="516">
        <v>0</v>
      </c>
      <c r="F9" s="516">
        <v>0</v>
      </c>
      <c r="G9" s="516"/>
      <c r="H9" s="516"/>
      <c r="I9" s="517">
        <f t="shared" si="0"/>
        <v>408265550.49000001</v>
      </c>
    </row>
    <row r="10" spans="1:9">
      <c r="A10" s="436">
        <v>4</v>
      </c>
      <c r="B10" s="431" t="s">
        <v>97</v>
      </c>
      <c r="C10" s="516">
        <v>0</v>
      </c>
      <c r="D10" s="516">
        <v>464308341.84000003</v>
      </c>
      <c r="E10" s="516">
        <v>0</v>
      </c>
      <c r="F10" s="516">
        <v>0</v>
      </c>
      <c r="G10" s="516"/>
      <c r="H10" s="516"/>
      <c r="I10" s="517">
        <f t="shared" si="0"/>
        <v>464308341.84000003</v>
      </c>
    </row>
    <row r="11" spans="1:9">
      <c r="A11" s="436">
        <v>5</v>
      </c>
      <c r="B11" s="431" t="s">
        <v>98</v>
      </c>
      <c r="C11" s="516">
        <v>0</v>
      </c>
      <c r="D11" s="516">
        <v>2286274.0077439998</v>
      </c>
      <c r="E11" s="516">
        <v>0</v>
      </c>
      <c r="F11" s="516">
        <v>0</v>
      </c>
      <c r="G11" s="516"/>
      <c r="H11" s="516"/>
      <c r="I11" s="517">
        <f t="shared" si="0"/>
        <v>2286274.0077439998</v>
      </c>
    </row>
    <row r="12" spans="1:9">
      <c r="A12" s="436">
        <v>6</v>
      </c>
      <c r="B12" s="431" t="s">
        <v>99</v>
      </c>
      <c r="C12" s="516">
        <v>0</v>
      </c>
      <c r="D12" s="516">
        <v>2321394132.3900003</v>
      </c>
      <c r="E12" s="516">
        <v>0</v>
      </c>
      <c r="F12" s="516">
        <v>0</v>
      </c>
      <c r="G12" s="516"/>
      <c r="H12" s="516"/>
      <c r="I12" s="517">
        <f t="shared" si="0"/>
        <v>2321394132.3900003</v>
      </c>
    </row>
    <row r="13" spans="1:9">
      <c r="A13" s="436">
        <v>7</v>
      </c>
      <c r="B13" s="431" t="s">
        <v>100</v>
      </c>
      <c r="C13" s="516">
        <v>111264075.9076</v>
      </c>
      <c r="D13" s="516">
        <v>5627406862.7203894</v>
      </c>
      <c r="E13" s="516">
        <v>83870371.647500008</v>
      </c>
      <c r="F13" s="516">
        <v>102675124.27430001</v>
      </c>
      <c r="G13" s="516"/>
      <c r="H13" s="516">
        <v>0</v>
      </c>
      <c r="I13" s="517">
        <f t="shared" si="0"/>
        <v>5552125442.7061901</v>
      </c>
    </row>
    <row r="14" spans="1:9">
      <c r="A14" s="436">
        <v>8</v>
      </c>
      <c r="B14" s="431" t="s">
        <v>101</v>
      </c>
      <c r="C14" s="516">
        <v>318536522.32149994</v>
      </c>
      <c r="D14" s="516">
        <v>4419072620.0381966</v>
      </c>
      <c r="E14" s="516">
        <v>162885327.91630012</v>
      </c>
      <c r="F14" s="516">
        <v>84175605.111599967</v>
      </c>
      <c r="G14" s="516"/>
      <c r="H14" s="516">
        <v>50181270.299999997</v>
      </c>
      <c r="I14" s="517">
        <f t="shared" si="0"/>
        <v>4490548209.3317966</v>
      </c>
    </row>
    <row r="15" spans="1:9">
      <c r="A15" s="436">
        <v>9</v>
      </c>
      <c r="B15" s="431" t="s">
        <v>102</v>
      </c>
      <c r="C15" s="516">
        <v>86612592.838400021</v>
      </c>
      <c r="D15" s="516">
        <v>3324223488.9170995</v>
      </c>
      <c r="E15" s="516">
        <v>33764642.663899988</v>
      </c>
      <c r="F15" s="516">
        <v>64394408.205100015</v>
      </c>
      <c r="G15" s="516"/>
      <c r="H15" s="516">
        <v>0</v>
      </c>
      <c r="I15" s="517">
        <f t="shared" si="0"/>
        <v>3312677030.8864994</v>
      </c>
    </row>
    <row r="16" spans="1:9">
      <c r="A16" s="436">
        <v>10</v>
      </c>
      <c r="B16" s="465" t="s">
        <v>562</v>
      </c>
      <c r="C16" s="516">
        <v>230675707.71429986</v>
      </c>
      <c r="D16" s="516">
        <v>9184072.2376000043</v>
      </c>
      <c r="E16" s="516">
        <v>111337582.03129995</v>
      </c>
      <c r="F16" s="516">
        <v>57125.175299999995</v>
      </c>
      <c r="G16" s="516"/>
      <c r="H16" s="516">
        <v>50181270.299999997</v>
      </c>
      <c r="I16" s="517">
        <f t="shared" si="0"/>
        <v>128465072.74529991</v>
      </c>
    </row>
    <row r="17" spans="1:23">
      <c r="A17" s="436">
        <v>11</v>
      </c>
      <c r="B17" s="431" t="s">
        <v>104</v>
      </c>
      <c r="C17" s="516">
        <v>1070895.3499999999</v>
      </c>
      <c r="D17" s="516">
        <v>1254347899.7085993</v>
      </c>
      <c r="E17" s="516">
        <v>823962.7537</v>
      </c>
      <c r="F17" s="516">
        <v>24780259.816100013</v>
      </c>
      <c r="G17" s="516"/>
      <c r="H17" s="516">
        <v>0</v>
      </c>
      <c r="I17" s="517">
        <f>C17+D17-E17-F17-G17</f>
        <v>1229814572.4887991</v>
      </c>
    </row>
    <row r="18" spans="1:23">
      <c r="A18" s="436">
        <v>12</v>
      </c>
      <c r="B18" s="431" t="s">
        <v>105</v>
      </c>
      <c r="C18" s="516">
        <v>0</v>
      </c>
      <c r="D18" s="516">
        <v>0</v>
      </c>
      <c r="E18" s="516">
        <v>0</v>
      </c>
      <c r="F18" s="516">
        <v>0</v>
      </c>
      <c r="G18" s="516"/>
      <c r="H18" s="516">
        <v>0</v>
      </c>
      <c r="I18" s="517">
        <f t="shared" si="0"/>
        <v>0</v>
      </c>
    </row>
    <row r="19" spans="1:23">
      <c r="A19" s="436">
        <v>13</v>
      </c>
      <c r="B19" s="431" t="s">
        <v>246</v>
      </c>
      <c r="C19" s="516">
        <v>0</v>
      </c>
      <c r="D19" s="516">
        <v>0</v>
      </c>
      <c r="E19" s="516">
        <v>0</v>
      </c>
      <c r="F19" s="516">
        <v>0</v>
      </c>
      <c r="G19" s="516"/>
      <c r="H19" s="516">
        <v>0</v>
      </c>
      <c r="I19" s="517">
        <f t="shared" si="0"/>
        <v>0</v>
      </c>
    </row>
    <row r="20" spans="1:23">
      <c r="A20" s="436">
        <v>14</v>
      </c>
      <c r="B20" s="431" t="s">
        <v>107</v>
      </c>
      <c r="C20" s="516">
        <v>381010357.4813</v>
      </c>
      <c r="D20" s="516">
        <v>4221876222.2604108</v>
      </c>
      <c r="E20" s="516">
        <v>163482469.66269997</v>
      </c>
      <c r="F20" s="516">
        <v>40155161.255999997</v>
      </c>
      <c r="G20" s="516"/>
      <c r="H20" s="516">
        <v>5753021.3799999999</v>
      </c>
      <c r="I20" s="517">
        <f t="shared" si="0"/>
        <v>4399248948.8230114</v>
      </c>
    </row>
    <row r="21" spans="1:23" s="470" customFormat="1">
      <c r="A21" s="437">
        <v>15</v>
      </c>
      <c r="B21" s="440" t="s">
        <v>108</v>
      </c>
      <c r="C21" s="515">
        <f>SUM(C7:C15)+SUM(C17:C20)</f>
        <v>898494443.8987999</v>
      </c>
      <c r="D21" s="515">
        <f t="shared" ref="D21:H21" si="1">SUM(D7:D15)+SUM(D17:D20)</f>
        <v>26124419663.192638</v>
      </c>
      <c r="E21" s="515">
        <f t="shared" si="1"/>
        <v>444826774.64410007</v>
      </c>
      <c r="F21" s="515">
        <f t="shared" si="1"/>
        <v>316180558.6631</v>
      </c>
      <c r="G21" s="515">
        <v>18650753.989999998</v>
      </c>
      <c r="H21" s="515">
        <f t="shared" si="1"/>
        <v>55934291.68</v>
      </c>
      <c r="I21" s="517">
        <f t="shared" si="0"/>
        <v>26243256019.794235</v>
      </c>
      <c r="J21" s="438"/>
      <c r="K21" s="438"/>
      <c r="L21" s="438"/>
      <c r="M21" s="438"/>
      <c r="N21" s="438"/>
      <c r="O21" s="438"/>
      <c r="P21" s="438"/>
      <c r="Q21" s="438"/>
      <c r="R21" s="438"/>
      <c r="S21" s="438"/>
      <c r="T21" s="438"/>
      <c r="U21" s="438"/>
      <c r="V21" s="438"/>
      <c r="W21" s="438"/>
    </row>
    <row r="22" spans="1:23">
      <c r="A22" s="471">
        <v>16</v>
      </c>
      <c r="B22" s="472" t="s">
        <v>563</v>
      </c>
      <c r="C22" s="516">
        <v>583978871.37879992</v>
      </c>
      <c r="D22" s="516">
        <v>16378302335.063593</v>
      </c>
      <c r="E22" s="516">
        <v>307761517.93410015</v>
      </c>
      <c r="F22" s="516">
        <v>309917256.85749996</v>
      </c>
      <c r="G22" s="516">
        <v>18650753.989999998</v>
      </c>
      <c r="H22" s="516">
        <v>50181270.299999997</v>
      </c>
      <c r="I22" s="517">
        <f t="shared" si="0"/>
        <v>16325951677.660793</v>
      </c>
    </row>
    <row r="23" spans="1:23">
      <c r="A23" s="471">
        <v>17</v>
      </c>
      <c r="B23" s="472" t="s">
        <v>564</v>
      </c>
      <c r="C23" s="516">
        <v>0</v>
      </c>
      <c r="D23" s="516">
        <v>2520636438.2692356</v>
      </c>
      <c r="E23" s="516">
        <v>0</v>
      </c>
      <c r="F23" s="516">
        <v>2319687.4356</v>
      </c>
      <c r="G23" s="516">
        <v>0</v>
      </c>
      <c r="H23" s="516">
        <v>0</v>
      </c>
      <c r="I23" s="517">
        <f t="shared" si="0"/>
        <v>2518316750.8336358</v>
      </c>
    </row>
    <row r="26" spans="1:23" ht="25.5">
      <c r="B26" s="466" t="s">
        <v>691</v>
      </c>
    </row>
  </sheetData>
  <mergeCells count="6">
    <mergeCell ref="H5:H6"/>
    <mergeCell ref="A5:B6"/>
    <mergeCell ref="C5:D5"/>
    <mergeCell ref="E5:E6"/>
    <mergeCell ref="F5:F6"/>
    <mergeCell ref="G5:G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zoomScale="70" zoomScaleNormal="70" workbookViewId="0">
      <selection activeCell="G34" sqref="G34"/>
    </sheetView>
  </sheetViews>
  <sheetFormatPr defaultColWidth="9.140625" defaultRowHeight="12.75"/>
  <cols>
    <col min="1" max="1" width="11" style="438" bestFit="1" customWidth="1"/>
    <col min="2" max="2" width="93.42578125" style="438" customWidth="1"/>
    <col min="3" max="8" width="22" style="438" customWidth="1"/>
    <col min="9" max="9" width="42.42578125" style="438" bestFit="1" customWidth="1"/>
    <col min="10" max="16384" width="9.140625" style="438"/>
  </cols>
  <sheetData>
    <row r="1" spans="1:9" s="638" customFormat="1" ht="13.5">
      <c r="A1" s="637" t="s">
        <v>30</v>
      </c>
      <c r="B1" s="630" t="str">
        <f>'Info '!C2</f>
        <v>JSC TBC Bank</v>
      </c>
    </row>
    <row r="2" spans="1:9" s="638" customFormat="1" ht="13.5">
      <c r="A2" s="637" t="s">
        <v>31</v>
      </c>
      <c r="B2" s="639">
        <f>'1. key ratios '!B2</f>
        <v>44834</v>
      </c>
    </row>
    <row r="3" spans="1:9">
      <c r="A3" s="430" t="s">
        <v>565</v>
      </c>
    </row>
    <row r="4" spans="1:9">
      <c r="C4" s="468" t="s">
        <v>0</v>
      </c>
      <c r="D4" s="468" t="s">
        <v>1</v>
      </c>
      <c r="E4" s="468" t="s">
        <v>2</v>
      </c>
      <c r="F4" s="468" t="s">
        <v>3</v>
      </c>
      <c r="G4" s="468" t="s">
        <v>4</v>
      </c>
      <c r="H4" s="468" t="s">
        <v>5</v>
      </c>
      <c r="I4" s="468" t="s">
        <v>8</v>
      </c>
    </row>
    <row r="5" spans="1:9" ht="46.5" customHeight="1">
      <c r="A5" s="763" t="s">
        <v>706</v>
      </c>
      <c r="B5" s="764"/>
      <c r="C5" s="777" t="s">
        <v>553</v>
      </c>
      <c r="D5" s="777"/>
      <c r="E5" s="777" t="s">
        <v>554</v>
      </c>
      <c r="F5" s="777" t="s">
        <v>555</v>
      </c>
      <c r="G5" s="775" t="s">
        <v>556</v>
      </c>
      <c r="H5" s="775" t="s">
        <v>557</v>
      </c>
      <c r="I5" s="469" t="s">
        <v>558</v>
      </c>
    </row>
    <row r="6" spans="1:9" ht="75" customHeight="1">
      <c r="A6" s="767"/>
      <c r="B6" s="768"/>
      <c r="C6" s="458" t="s">
        <v>559</v>
      </c>
      <c r="D6" s="458" t="s">
        <v>560</v>
      </c>
      <c r="E6" s="777"/>
      <c r="F6" s="777"/>
      <c r="G6" s="776"/>
      <c r="H6" s="776"/>
      <c r="I6" s="469" t="s">
        <v>561</v>
      </c>
    </row>
    <row r="7" spans="1:9">
      <c r="A7" s="434">
        <v>1</v>
      </c>
      <c r="B7" s="439" t="s">
        <v>696</v>
      </c>
      <c r="C7" s="516">
        <v>8170366.824000001</v>
      </c>
      <c r="D7" s="516">
        <v>4360387436.4541998</v>
      </c>
      <c r="E7" s="516">
        <v>3381212.3199800011</v>
      </c>
      <c r="F7" s="516">
        <v>5432396.1825879989</v>
      </c>
      <c r="G7" s="516">
        <v>0</v>
      </c>
      <c r="H7" s="516">
        <v>1749621.19</v>
      </c>
      <c r="I7" s="435">
        <f t="shared" ref="I7:I34" si="0">C7+D7-E7-F7-G7</f>
        <v>4359744194.7756329</v>
      </c>
    </row>
    <row r="8" spans="1:9">
      <c r="A8" s="434">
        <v>2</v>
      </c>
      <c r="B8" s="439" t="s">
        <v>566</v>
      </c>
      <c r="C8" s="516">
        <v>3863166.5658000004</v>
      </c>
      <c r="D8" s="516">
        <v>3536661833.6501446</v>
      </c>
      <c r="E8" s="516">
        <v>1817672.8640400001</v>
      </c>
      <c r="F8" s="516">
        <v>6715340.2434279975</v>
      </c>
      <c r="G8" s="516">
        <v>0</v>
      </c>
      <c r="H8" s="516">
        <v>1068269.017056</v>
      </c>
      <c r="I8" s="435">
        <f t="shared" si="0"/>
        <v>3531991987.1084766</v>
      </c>
    </row>
    <row r="9" spans="1:9">
      <c r="A9" s="434">
        <v>3</v>
      </c>
      <c r="B9" s="439" t="s">
        <v>567</v>
      </c>
      <c r="C9" s="516">
        <v>333727.35520000011</v>
      </c>
      <c r="D9" s="516">
        <v>133157680.0942</v>
      </c>
      <c r="E9" s="516">
        <v>238993.07329000003</v>
      </c>
      <c r="F9" s="516">
        <v>2650142.8195099998</v>
      </c>
      <c r="G9" s="516">
        <v>0</v>
      </c>
      <c r="H9" s="516">
        <v>13447.28</v>
      </c>
      <c r="I9" s="435">
        <f t="shared" si="0"/>
        <v>130602271.5566</v>
      </c>
    </row>
    <row r="10" spans="1:9">
      <c r="A10" s="434">
        <v>4</v>
      </c>
      <c r="B10" s="439" t="s">
        <v>697</v>
      </c>
      <c r="C10" s="516">
        <v>45185352.053800002</v>
      </c>
      <c r="D10" s="516">
        <v>614316871.2428</v>
      </c>
      <c r="E10" s="516">
        <v>21547085.936239999</v>
      </c>
      <c r="F10" s="516">
        <v>10919859.813823996</v>
      </c>
      <c r="G10" s="516">
        <v>0</v>
      </c>
      <c r="H10" s="516">
        <v>93578.14</v>
      </c>
      <c r="I10" s="435">
        <f t="shared" si="0"/>
        <v>627035277.54653609</v>
      </c>
    </row>
    <row r="11" spans="1:9">
      <c r="A11" s="434">
        <v>5</v>
      </c>
      <c r="B11" s="439" t="s">
        <v>568</v>
      </c>
      <c r="C11" s="516">
        <v>29339213.3572</v>
      </c>
      <c r="D11" s="516">
        <v>982055952.51550043</v>
      </c>
      <c r="E11" s="516">
        <v>21154725.683049999</v>
      </c>
      <c r="F11" s="516">
        <v>17171878.041059997</v>
      </c>
      <c r="G11" s="516">
        <v>0</v>
      </c>
      <c r="H11" s="516">
        <v>198796.31</v>
      </c>
      <c r="I11" s="435">
        <f t="shared" si="0"/>
        <v>973068562.14859045</v>
      </c>
    </row>
    <row r="12" spans="1:9">
      <c r="A12" s="434">
        <v>6</v>
      </c>
      <c r="B12" s="439" t="s">
        <v>569</v>
      </c>
      <c r="C12" s="516">
        <v>35463332.847199991</v>
      </c>
      <c r="D12" s="516">
        <v>393707646.86790025</v>
      </c>
      <c r="E12" s="516">
        <v>18777342.217099994</v>
      </c>
      <c r="F12" s="516">
        <v>7221229.3563499991</v>
      </c>
      <c r="G12" s="516">
        <v>0</v>
      </c>
      <c r="H12" s="516">
        <v>3441191.6203359999</v>
      </c>
      <c r="I12" s="435">
        <f t="shared" si="0"/>
        <v>403172408.14165026</v>
      </c>
    </row>
    <row r="13" spans="1:9">
      <c r="A13" s="434">
        <v>7</v>
      </c>
      <c r="B13" s="439" t="s">
        <v>570</v>
      </c>
      <c r="C13" s="516">
        <v>25145475.999800004</v>
      </c>
      <c r="D13" s="516">
        <v>453232399.99209976</v>
      </c>
      <c r="E13" s="516">
        <v>9430495.8895300012</v>
      </c>
      <c r="F13" s="516">
        <v>8927883.8512579985</v>
      </c>
      <c r="G13" s="516">
        <v>0</v>
      </c>
      <c r="H13" s="516">
        <v>410844.15</v>
      </c>
      <c r="I13" s="435">
        <f t="shared" si="0"/>
        <v>460019496.25111181</v>
      </c>
    </row>
    <row r="14" spans="1:9">
      <c r="A14" s="434">
        <v>8</v>
      </c>
      <c r="B14" s="439" t="s">
        <v>571</v>
      </c>
      <c r="C14" s="516">
        <v>14982119.360200001</v>
      </c>
      <c r="D14" s="516">
        <v>629989734.60030031</v>
      </c>
      <c r="E14" s="516">
        <v>6864189.4186000014</v>
      </c>
      <c r="F14" s="516">
        <v>12400547.918300001</v>
      </c>
      <c r="G14" s="516">
        <v>0</v>
      </c>
      <c r="H14" s="516">
        <v>1026700.6364</v>
      </c>
      <c r="I14" s="435">
        <f t="shared" si="0"/>
        <v>625707116.62360036</v>
      </c>
    </row>
    <row r="15" spans="1:9">
      <c r="A15" s="434">
        <v>9</v>
      </c>
      <c r="B15" s="439" t="s">
        <v>572</v>
      </c>
      <c r="C15" s="516">
        <v>9247421.8197000008</v>
      </c>
      <c r="D15" s="516">
        <v>401015802.93349993</v>
      </c>
      <c r="E15" s="516">
        <v>4981779.3947700011</v>
      </c>
      <c r="F15" s="516">
        <v>7809226.7715979964</v>
      </c>
      <c r="G15" s="516">
        <v>0</v>
      </c>
      <c r="H15" s="516">
        <v>158927.29999999999</v>
      </c>
      <c r="I15" s="435">
        <f t="shared" si="0"/>
        <v>397472218.58683193</v>
      </c>
    </row>
    <row r="16" spans="1:9">
      <c r="A16" s="434">
        <v>10</v>
      </c>
      <c r="B16" s="439" t="s">
        <v>573</v>
      </c>
      <c r="C16" s="516">
        <v>1348013.1835000003</v>
      </c>
      <c r="D16" s="516">
        <v>162861868.93190005</v>
      </c>
      <c r="E16" s="516">
        <v>899154.77408</v>
      </c>
      <c r="F16" s="516">
        <v>3211166.2812059997</v>
      </c>
      <c r="G16" s="516">
        <v>0</v>
      </c>
      <c r="H16" s="516">
        <v>124792.82</v>
      </c>
      <c r="I16" s="435">
        <f t="shared" si="0"/>
        <v>160099561.06011403</v>
      </c>
    </row>
    <row r="17" spans="1:9">
      <c r="A17" s="434">
        <v>11</v>
      </c>
      <c r="B17" s="439" t="s">
        <v>574</v>
      </c>
      <c r="C17" s="516">
        <v>6597413.661799998</v>
      </c>
      <c r="D17" s="516">
        <v>136122718.4993</v>
      </c>
      <c r="E17" s="516">
        <v>2505991.6951500005</v>
      </c>
      <c r="F17" s="516">
        <v>2677262.1766740005</v>
      </c>
      <c r="G17" s="516">
        <v>0</v>
      </c>
      <c r="H17" s="516">
        <v>278479.43</v>
      </c>
      <c r="I17" s="435">
        <f t="shared" si="0"/>
        <v>137536878.289276</v>
      </c>
    </row>
    <row r="18" spans="1:9">
      <c r="A18" s="434">
        <v>12</v>
      </c>
      <c r="B18" s="439" t="s">
        <v>575</v>
      </c>
      <c r="C18" s="516">
        <v>42793205.174299985</v>
      </c>
      <c r="D18" s="516">
        <v>1303606787.6420002</v>
      </c>
      <c r="E18" s="516">
        <v>19354471.501300003</v>
      </c>
      <c r="F18" s="516">
        <v>25454750.289415989</v>
      </c>
      <c r="G18" s="516">
        <v>0</v>
      </c>
      <c r="H18" s="516">
        <v>3252820.78</v>
      </c>
      <c r="I18" s="435">
        <f t="shared" si="0"/>
        <v>1301590771.025584</v>
      </c>
    </row>
    <row r="19" spans="1:9">
      <c r="A19" s="434">
        <v>13</v>
      </c>
      <c r="B19" s="439" t="s">
        <v>576</v>
      </c>
      <c r="C19" s="516">
        <v>14812922.611100001</v>
      </c>
      <c r="D19" s="516">
        <v>584433116.70729995</v>
      </c>
      <c r="E19" s="516">
        <v>8068002.5413600029</v>
      </c>
      <c r="F19" s="516">
        <v>11305719.583602002</v>
      </c>
      <c r="G19" s="516">
        <v>0</v>
      </c>
      <c r="H19" s="516">
        <v>1231489.7</v>
      </c>
      <c r="I19" s="435">
        <f t="shared" si="0"/>
        <v>579872317.19343793</v>
      </c>
    </row>
    <row r="20" spans="1:9">
      <c r="A20" s="434">
        <v>14</v>
      </c>
      <c r="B20" s="439" t="s">
        <v>577</v>
      </c>
      <c r="C20" s="516">
        <v>41915024.463399976</v>
      </c>
      <c r="D20" s="516">
        <v>890991144.18839991</v>
      </c>
      <c r="E20" s="516">
        <v>31944077.235670004</v>
      </c>
      <c r="F20" s="516">
        <v>14039790.204018006</v>
      </c>
      <c r="G20" s="516">
        <v>0</v>
      </c>
      <c r="H20" s="516">
        <v>152931.21</v>
      </c>
      <c r="I20" s="435">
        <f t="shared" si="0"/>
        <v>886922301.21211195</v>
      </c>
    </row>
    <row r="21" spans="1:9">
      <c r="A21" s="434">
        <v>15</v>
      </c>
      <c r="B21" s="439" t="s">
        <v>578</v>
      </c>
      <c r="C21" s="516">
        <v>24505063.0887</v>
      </c>
      <c r="D21" s="516">
        <v>293331391.2639001</v>
      </c>
      <c r="E21" s="516">
        <v>9087177.9278800022</v>
      </c>
      <c r="F21" s="516">
        <v>5561419.0329360012</v>
      </c>
      <c r="G21" s="516">
        <v>0</v>
      </c>
      <c r="H21" s="516">
        <v>479056.94336899999</v>
      </c>
      <c r="I21" s="435">
        <f t="shared" si="0"/>
        <v>303187857.39178413</v>
      </c>
    </row>
    <row r="22" spans="1:9">
      <c r="A22" s="434">
        <v>16</v>
      </c>
      <c r="B22" s="439" t="s">
        <v>579</v>
      </c>
      <c r="C22" s="516">
        <v>1098939.3599999996</v>
      </c>
      <c r="D22" s="516">
        <v>167974700.40539992</v>
      </c>
      <c r="E22" s="516">
        <v>1176573.7429299997</v>
      </c>
      <c r="F22" s="516">
        <v>3244554.9458999997</v>
      </c>
      <c r="G22" s="516">
        <v>0</v>
      </c>
      <c r="H22" s="516">
        <v>76197.990000000005</v>
      </c>
      <c r="I22" s="435">
        <f t="shared" si="0"/>
        <v>164652511.07656994</v>
      </c>
    </row>
    <row r="23" spans="1:9">
      <c r="A23" s="434">
        <v>17</v>
      </c>
      <c r="B23" s="439" t="s">
        <v>700</v>
      </c>
      <c r="C23" s="516">
        <v>3634021.6371000004</v>
      </c>
      <c r="D23" s="516">
        <v>197374532.90890002</v>
      </c>
      <c r="E23" s="516">
        <v>4955133.8899500007</v>
      </c>
      <c r="F23" s="516">
        <v>3166496.005578001</v>
      </c>
      <c r="G23" s="516">
        <v>0</v>
      </c>
      <c r="H23" s="516">
        <v>7532.63</v>
      </c>
      <c r="I23" s="435">
        <f t="shared" si="0"/>
        <v>192886924.65047202</v>
      </c>
    </row>
    <row r="24" spans="1:9">
      <c r="A24" s="434">
        <v>18</v>
      </c>
      <c r="B24" s="439" t="s">
        <v>580</v>
      </c>
      <c r="C24" s="516">
        <v>1603073.2531000001</v>
      </c>
      <c r="D24" s="516">
        <v>920371713.94342017</v>
      </c>
      <c r="E24" s="516">
        <v>4128547.6736599999</v>
      </c>
      <c r="F24" s="516">
        <v>17458586.918961924</v>
      </c>
      <c r="G24" s="516">
        <v>0</v>
      </c>
      <c r="H24" s="516">
        <v>103247.88</v>
      </c>
      <c r="I24" s="435">
        <f t="shared" si="0"/>
        <v>900387652.60389829</v>
      </c>
    </row>
    <row r="25" spans="1:9">
      <c r="A25" s="434">
        <v>19</v>
      </c>
      <c r="B25" s="439" t="s">
        <v>581</v>
      </c>
      <c r="C25" s="516">
        <v>792051.77949999983</v>
      </c>
      <c r="D25" s="516">
        <v>97395265.111999989</v>
      </c>
      <c r="E25" s="516">
        <v>329217.31086999999</v>
      </c>
      <c r="F25" s="516">
        <v>1923865.2684459996</v>
      </c>
      <c r="G25" s="516">
        <v>0</v>
      </c>
      <c r="H25" s="516">
        <v>176037.2628</v>
      </c>
      <c r="I25" s="435">
        <f t="shared" si="0"/>
        <v>95934234.312183976</v>
      </c>
    </row>
    <row r="26" spans="1:9">
      <c r="A26" s="434">
        <v>20</v>
      </c>
      <c r="B26" s="439" t="s">
        <v>699</v>
      </c>
      <c r="C26" s="516">
        <v>6065236.0209999997</v>
      </c>
      <c r="D26" s="516">
        <v>513856522.0341</v>
      </c>
      <c r="E26" s="516">
        <v>3209089.59742</v>
      </c>
      <c r="F26" s="516">
        <v>10059259.179363998</v>
      </c>
      <c r="G26" s="516">
        <v>0</v>
      </c>
      <c r="H26" s="516">
        <v>271672.68</v>
      </c>
      <c r="I26" s="435">
        <f t="shared" si="0"/>
        <v>506653409.27831602</v>
      </c>
    </row>
    <row r="27" spans="1:9">
      <c r="A27" s="434">
        <v>21</v>
      </c>
      <c r="B27" s="439" t="s">
        <v>582</v>
      </c>
      <c r="C27" s="516">
        <v>911709.1137999997</v>
      </c>
      <c r="D27" s="516">
        <v>46685468.555499993</v>
      </c>
      <c r="E27" s="516">
        <v>688783.75525999989</v>
      </c>
      <c r="F27" s="516">
        <v>922349.57628600008</v>
      </c>
      <c r="G27" s="516">
        <v>0</v>
      </c>
      <c r="H27" s="516">
        <v>48693.39</v>
      </c>
      <c r="I27" s="435">
        <f t="shared" si="0"/>
        <v>45986044.337753989</v>
      </c>
    </row>
    <row r="28" spans="1:9">
      <c r="A28" s="434">
        <v>22</v>
      </c>
      <c r="B28" s="439" t="s">
        <v>583</v>
      </c>
      <c r="C28" s="516">
        <v>882936.66760000004</v>
      </c>
      <c r="D28" s="516">
        <v>88549242.032171637</v>
      </c>
      <c r="E28" s="516">
        <v>340215.96940000006</v>
      </c>
      <c r="F28" s="516">
        <v>1746216.331419433</v>
      </c>
      <c r="G28" s="516">
        <v>0</v>
      </c>
      <c r="H28" s="516">
        <v>87120.36</v>
      </c>
      <c r="I28" s="435">
        <f t="shared" si="0"/>
        <v>87345746.398952201</v>
      </c>
    </row>
    <row r="29" spans="1:9">
      <c r="A29" s="434">
        <v>23</v>
      </c>
      <c r="B29" s="439" t="s">
        <v>584</v>
      </c>
      <c r="C29" s="516">
        <v>117637182.63140002</v>
      </c>
      <c r="D29" s="516">
        <v>3473717578.8226991</v>
      </c>
      <c r="E29" s="516">
        <v>56636003.761829957</v>
      </c>
      <c r="F29" s="516">
        <v>66988813.864750005</v>
      </c>
      <c r="G29" s="516">
        <v>0</v>
      </c>
      <c r="H29" s="516">
        <v>18263485.328600012</v>
      </c>
      <c r="I29" s="435">
        <f t="shared" si="0"/>
        <v>3467729943.8275194</v>
      </c>
    </row>
    <row r="30" spans="1:9">
      <c r="A30" s="434">
        <v>24</v>
      </c>
      <c r="B30" s="439" t="s">
        <v>698</v>
      </c>
      <c r="C30" s="516">
        <v>19328519.182699993</v>
      </c>
      <c r="D30" s="516">
        <v>930723478.23349988</v>
      </c>
      <c r="E30" s="516">
        <v>11287658.712359998</v>
      </c>
      <c r="F30" s="516">
        <v>17605544.280663997</v>
      </c>
      <c r="G30" s="516">
        <v>0</v>
      </c>
      <c r="H30" s="516">
        <v>2050164.67536</v>
      </c>
      <c r="I30" s="435">
        <f t="shared" si="0"/>
        <v>921158794.42317593</v>
      </c>
    </row>
    <row r="31" spans="1:9">
      <c r="A31" s="434">
        <v>25</v>
      </c>
      <c r="B31" s="439" t="s">
        <v>585</v>
      </c>
      <c r="C31" s="516">
        <v>86604340.24379994</v>
      </c>
      <c r="D31" s="516">
        <v>1987069677.9952004</v>
      </c>
      <c r="E31" s="516">
        <v>37132231.876749985</v>
      </c>
      <c r="F31" s="516">
        <v>38596181.508877978</v>
      </c>
      <c r="G31" s="516">
        <v>0</v>
      </c>
      <c r="H31" s="516">
        <v>14857224.077778</v>
      </c>
      <c r="I31" s="435">
        <f t="shared" si="0"/>
        <v>1997945604.8533723</v>
      </c>
    </row>
    <row r="32" spans="1:9">
      <c r="A32" s="434">
        <v>26</v>
      </c>
      <c r="B32" s="439" t="s">
        <v>695</v>
      </c>
      <c r="C32" s="516">
        <v>41719043.12310002</v>
      </c>
      <c r="D32" s="516">
        <v>473838184.95550013</v>
      </c>
      <c r="E32" s="516">
        <v>27825689.159479994</v>
      </c>
      <c r="F32" s="516">
        <v>9026463.9441459961</v>
      </c>
      <c r="G32" s="516">
        <v>0</v>
      </c>
      <c r="H32" s="516">
        <v>558947.49478399998</v>
      </c>
      <c r="I32" s="435">
        <f t="shared" si="0"/>
        <v>478705074.97497422</v>
      </c>
    </row>
    <row r="33" spans="1:10">
      <c r="A33" s="434">
        <v>27</v>
      </c>
      <c r="B33" s="434" t="s">
        <v>586</v>
      </c>
      <c r="C33" s="516">
        <v>314515572.52999997</v>
      </c>
      <c r="D33" s="516">
        <v>2350990912.1297112</v>
      </c>
      <c r="E33" s="516">
        <v>137065256.70999998</v>
      </c>
      <c r="F33" s="516">
        <v>3943614.37</v>
      </c>
      <c r="G33" s="516">
        <v>0</v>
      </c>
      <c r="H33" s="516">
        <v>5753021.3799999999</v>
      </c>
      <c r="I33" s="435">
        <f t="shared" si="0"/>
        <v>2524497613.579711</v>
      </c>
    </row>
    <row r="34" spans="1:10">
      <c r="A34" s="434">
        <v>28</v>
      </c>
      <c r="B34" s="440" t="s">
        <v>108</v>
      </c>
      <c r="C34" s="515">
        <f>SUM(C7:C33)</f>
        <v>898494443.90879989</v>
      </c>
      <c r="D34" s="515">
        <f t="shared" ref="D34:H34" si="1">SUM(D7:D33)</f>
        <v>26124419662.711552</v>
      </c>
      <c r="E34" s="515">
        <f t="shared" si="1"/>
        <v>444826774.63194984</v>
      </c>
      <c r="F34" s="515">
        <f t="shared" si="1"/>
        <v>316180558.76016128</v>
      </c>
      <c r="G34" s="515">
        <v>18650753.989999998</v>
      </c>
      <c r="H34" s="515">
        <f t="shared" si="1"/>
        <v>55934291.676483013</v>
      </c>
      <c r="I34" s="517">
        <f t="shared" si="0"/>
        <v>26243256019.238235</v>
      </c>
    </row>
    <row r="35" spans="1:10">
      <c r="A35" s="441"/>
      <c r="B35" s="441"/>
      <c r="C35" s="441"/>
      <c r="D35" s="441"/>
      <c r="E35" s="441"/>
      <c r="F35" s="441"/>
      <c r="G35" s="441"/>
      <c r="H35" s="441"/>
      <c r="I35" s="441"/>
      <c r="J35" s="441"/>
    </row>
    <row r="36" spans="1:10">
      <c r="A36" s="441"/>
      <c r="B36" s="473"/>
      <c r="C36" s="441"/>
      <c r="D36" s="441"/>
      <c r="E36" s="441"/>
      <c r="F36" s="441"/>
      <c r="G36" s="441"/>
      <c r="H36" s="441"/>
      <c r="I36" s="441"/>
      <c r="J36" s="441"/>
    </row>
    <row r="37" spans="1:10">
      <c r="A37" s="441"/>
      <c r="B37" s="441"/>
      <c r="C37" s="441"/>
      <c r="D37" s="441"/>
      <c r="E37" s="441"/>
      <c r="F37" s="441"/>
      <c r="G37" s="441"/>
      <c r="H37" s="441"/>
      <c r="I37" s="441"/>
      <c r="J37" s="441"/>
    </row>
    <row r="38" spans="1:10">
      <c r="A38" s="441"/>
      <c r="B38" s="441"/>
      <c r="C38" s="441"/>
      <c r="D38" s="441"/>
      <c r="E38" s="441"/>
      <c r="F38" s="441"/>
      <c r="G38" s="441"/>
      <c r="H38" s="441"/>
      <c r="I38" s="441"/>
      <c r="J38" s="441"/>
    </row>
    <row r="39" spans="1:10">
      <c r="A39" s="441"/>
      <c r="B39" s="441"/>
      <c r="C39" s="441"/>
      <c r="D39" s="441"/>
      <c r="E39" s="441"/>
      <c r="F39" s="441"/>
      <c r="G39" s="441"/>
      <c r="H39" s="441"/>
      <c r="I39" s="441"/>
      <c r="J39" s="441"/>
    </row>
    <row r="40" spans="1:10">
      <c r="A40" s="441"/>
      <c r="B40" s="441"/>
      <c r="C40" s="441"/>
      <c r="D40" s="441"/>
      <c r="E40" s="441"/>
      <c r="F40" s="441"/>
      <c r="G40" s="441"/>
      <c r="H40" s="441"/>
      <c r="I40" s="441"/>
      <c r="J40" s="441"/>
    </row>
    <row r="41" spans="1:10">
      <c r="A41" s="441"/>
      <c r="B41" s="441"/>
      <c r="C41" s="441"/>
      <c r="D41" s="441"/>
      <c r="E41" s="441"/>
      <c r="F41" s="441"/>
      <c r="G41" s="441"/>
      <c r="H41" s="441"/>
      <c r="I41" s="441"/>
      <c r="J41" s="441"/>
    </row>
    <row r="42" spans="1:10">
      <c r="A42" s="474"/>
      <c r="B42" s="474"/>
      <c r="C42" s="441"/>
      <c r="D42" s="441"/>
      <c r="E42" s="441"/>
      <c r="F42" s="441"/>
      <c r="G42" s="441"/>
      <c r="H42" s="441"/>
      <c r="I42" s="441"/>
      <c r="J42" s="441"/>
    </row>
    <row r="43" spans="1:10">
      <c r="A43" s="474"/>
      <c r="B43" s="474"/>
      <c r="C43" s="441"/>
      <c r="D43" s="441"/>
      <c r="E43" s="441"/>
      <c r="F43" s="441"/>
      <c r="G43" s="441"/>
      <c r="H43" s="441"/>
      <c r="I43" s="441"/>
      <c r="J43" s="441"/>
    </row>
    <row r="44" spans="1:10">
      <c r="A44" s="441"/>
      <c r="B44" s="441"/>
      <c r="C44" s="441"/>
      <c r="D44" s="441"/>
      <c r="E44" s="441"/>
      <c r="F44" s="441"/>
      <c r="G44" s="441"/>
      <c r="H44" s="441"/>
      <c r="I44" s="441"/>
      <c r="J44" s="441"/>
    </row>
    <row r="45" spans="1:10">
      <c r="A45" s="441"/>
      <c r="B45" s="441"/>
      <c r="C45" s="441"/>
      <c r="D45" s="441"/>
      <c r="E45" s="441"/>
      <c r="F45" s="441"/>
      <c r="G45" s="441"/>
      <c r="H45" s="441"/>
      <c r="I45" s="441"/>
      <c r="J45" s="441"/>
    </row>
    <row r="46" spans="1:10">
      <c r="A46" s="441"/>
      <c r="B46" s="441"/>
      <c r="C46" s="441"/>
      <c r="D46" s="441"/>
      <c r="E46" s="441"/>
      <c r="F46" s="441"/>
      <c r="G46" s="441"/>
      <c r="H46" s="441"/>
      <c r="I46" s="441"/>
      <c r="J46" s="441"/>
    </row>
    <row r="47" spans="1:10">
      <c r="A47" s="441"/>
      <c r="B47" s="441"/>
      <c r="C47" s="441"/>
      <c r="D47" s="441"/>
      <c r="E47" s="441"/>
      <c r="F47" s="441"/>
      <c r="G47" s="441"/>
      <c r="H47" s="441"/>
      <c r="I47" s="441"/>
      <c r="J47" s="441"/>
    </row>
  </sheetData>
  <mergeCells count="6">
    <mergeCell ref="H5:H6"/>
    <mergeCell ref="A5:B6"/>
    <mergeCell ref="C5:D5"/>
    <mergeCell ref="E5:E6"/>
    <mergeCell ref="F5:F6"/>
    <mergeCell ref="G5:G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80" zoomScaleNormal="80" workbookViewId="0">
      <selection activeCell="C13" sqref="C13:D18"/>
    </sheetView>
  </sheetViews>
  <sheetFormatPr defaultColWidth="9.140625" defaultRowHeight="12.75"/>
  <cols>
    <col min="1" max="1" width="11.85546875" style="438" bestFit="1" customWidth="1"/>
    <col min="2" max="2" width="108" style="438" bestFit="1" customWidth="1"/>
    <col min="3" max="4" width="35.5703125" style="438" customWidth="1"/>
    <col min="5" max="16384" width="9.140625" style="438"/>
  </cols>
  <sheetData>
    <row r="1" spans="1:4" s="638" customFormat="1" ht="13.5">
      <c r="A1" s="637" t="s">
        <v>30</v>
      </c>
      <c r="B1" s="630" t="str">
        <f>'Info '!C2</f>
        <v>JSC TBC Bank</v>
      </c>
    </row>
    <row r="2" spans="1:4" s="638" customFormat="1" ht="13.5">
      <c r="A2" s="637" t="s">
        <v>31</v>
      </c>
      <c r="B2" s="639">
        <f>'1. key ratios '!B2</f>
        <v>44834</v>
      </c>
    </row>
    <row r="3" spans="1:4">
      <c r="A3" s="430" t="s">
        <v>587</v>
      </c>
    </row>
    <row r="5" spans="1:4" ht="25.5">
      <c r="A5" s="778" t="s">
        <v>588</v>
      </c>
      <c r="B5" s="778"/>
      <c r="C5" s="462" t="s">
        <v>589</v>
      </c>
      <c r="D5" s="462" t="s">
        <v>590</v>
      </c>
    </row>
    <row r="6" spans="1:4">
      <c r="A6" s="442">
        <v>1</v>
      </c>
      <c r="B6" s="443" t="s">
        <v>591</v>
      </c>
      <c r="C6" s="515">
        <v>657626195.96455503</v>
      </c>
      <c r="D6" s="515">
        <v>4179888.188513</v>
      </c>
    </row>
    <row r="7" spans="1:4">
      <c r="A7" s="444">
        <v>2</v>
      </c>
      <c r="B7" s="443" t="s">
        <v>592</v>
      </c>
      <c r="C7" s="515">
        <f>SUM(C8:C11)</f>
        <v>98607415.85650599</v>
      </c>
      <c r="D7" s="515">
        <f>SUM(D8:D11)</f>
        <v>1152.096358</v>
      </c>
    </row>
    <row r="8" spans="1:4">
      <c r="A8" s="445">
        <v>2.1</v>
      </c>
      <c r="B8" s="446" t="s">
        <v>703</v>
      </c>
      <c r="C8" s="516">
        <v>58567296.025634997</v>
      </c>
      <c r="D8" s="516">
        <v>1152.096358</v>
      </c>
    </row>
    <row r="9" spans="1:4">
      <c r="A9" s="445">
        <v>2.2000000000000002</v>
      </c>
      <c r="B9" s="446" t="s">
        <v>701</v>
      </c>
      <c r="C9" s="516">
        <v>38553665.745670997</v>
      </c>
      <c r="D9" s="516">
        <v>0</v>
      </c>
    </row>
    <row r="10" spans="1:4">
      <c r="A10" s="445">
        <v>2.2999999999999998</v>
      </c>
      <c r="B10" s="446" t="s">
        <v>593</v>
      </c>
      <c r="C10" s="516">
        <v>0</v>
      </c>
      <c r="D10" s="516">
        <v>0</v>
      </c>
    </row>
    <row r="11" spans="1:4">
      <c r="A11" s="445">
        <v>2.4</v>
      </c>
      <c r="B11" s="446" t="s">
        <v>594</v>
      </c>
      <c r="C11" s="516">
        <v>1486454.0852000001</v>
      </c>
      <c r="D11" s="516">
        <v>0</v>
      </c>
    </row>
    <row r="12" spans="1:4">
      <c r="A12" s="442">
        <v>3</v>
      </c>
      <c r="B12" s="443" t="s">
        <v>595</v>
      </c>
      <c r="C12" s="515">
        <f>SUM(C13:C18)</f>
        <v>119904082.83133999</v>
      </c>
      <c r="D12" s="515">
        <f>SUM(D13:D18)</f>
        <v>1860200.8002789998</v>
      </c>
    </row>
    <row r="13" spans="1:4">
      <c r="A13" s="445">
        <v>3.1</v>
      </c>
      <c r="B13" s="446" t="s">
        <v>596</v>
      </c>
      <c r="C13" s="516">
        <v>20036674.770927999</v>
      </c>
      <c r="D13" s="516">
        <v>0</v>
      </c>
    </row>
    <row r="14" spans="1:4">
      <c r="A14" s="445">
        <v>3.2</v>
      </c>
      <c r="B14" s="446" t="s">
        <v>597</v>
      </c>
      <c r="C14" s="516">
        <v>36750533.149535999</v>
      </c>
      <c r="D14" s="516">
        <v>1786065.312891</v>
      </c>
    </row>
    <row r="15" spans="1:4">
      <c r="A15" s="445">
        <v>3.3</v>
      </c>
      <c r="B15" s="446" t="s">
        <v>692</v>
      </c>
      <c r="C15" s="516">
        <v>29804296.690283999</v>
      </c>
      <c r="D15" s="516">
        <v>0</v>
      </c>
    </row>
    <row r="16" spans="1:4">
      <c r="A16" s="445">
        <v>3.4</v>
      </c>
      <c r="B16" s="446" t="s">
        <v>702</v>
      </c>
      <c r="C16" s="516">
        <v>8232472.2404969996</v>
      </c>
      <c r="D16" s="516">
        <v>0</v>
      </c>
    </row>
    <row r="17" spans="1:4">
      <c r="A17" s="444">
        <v>3.5</v>
      </c>
      <c r="B17" s="446" t="s">
        <v>598</v>
      </c>
      <c r="C17" s="516">
        <v>22539579.806395002</v>
      </c>
      <c r="D17" s="516">
        <v>74135.487387999994</v>
      </c>
    </row>
    <row r="18" spans="1:4">
      <c r="A18" s="445">
        <v>3.6</v>
      </c>
      <c r="B18" s="446" t="s">
        <v>599</v>
      </c>
      <c r="C18" s="516">
        <v>2540526.1737000002</v>
      </c>
      <c r="D18" s="516">
        <v>0</v>
      </c>
    </row>
    <row r="19" spans="1:4">
      <c r="A19" s="447">
        <v>4</v>
      </c>
      <c r="B19" s="443" t="s">
        <v>600</v>
      </c>
      <c r="C19" s="515">
        <f>C6+C7-C12</f>
        <v>636329528.98972106</v>
      </c>
      <c r="D19" s="515">
        <f>D6+D7-D12</f>
        <v>2320839.484592</v>
      </c>
    </row>
  </sheetData>
  <mergeCells count="1">
    <mergeCell ref="A5:B5"/>
  </mergeCells>
  <pageMargins left="0.7" right="0.7" top="0.75" bottom="0.75" header="0.3" footer="0.3"/>
  <pageSetup orientation="portrait" horizontalDpi="4294967292"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zoomScale="90" zoomScaleNormal="90" workbookViewId="0">
      <selection activeCell="C16" sqref="C16:C18"/>
    </sheetView>
  </sheetViews>
  <sheetFormatPr defaultColWidth="9.140625" defaultRowHeight="12.75"/>
  <cols>
    <col min="1" max="1" width="11.85546875" style="438" bestFit="1" customWidth="1"/>
    <col min="2" max="2" width="124.5703125" style="438" customWidth="1"/>
    <col min="3" max="3" width="31.5703125" style="438" customWidth="1"/>
    <col min="4" max="4" width="39.140625" style="438" customWidth="1"/>
    <col min="5" max="5" width="12.5703125" style="438" bestFit="1" customWidth="1"/>
    <col min="6" max="16384" width="9.140625" style="438"/>
  </cols>
  <sheetData>
    <row r="1" spans="1:5" s="638" customFormat="1" ht="13.5">
      <c r="A1" s="637" t="s">
        <v>30</v>
      </c>
      <c r="B1" s="630" t="str">
        <f>'Info '!C2</f>
        <v>JSC TBC Bank</v>
      </c>
    </row>
    <row r="2" spans="1:5" s="638" customFormat="1" ht="13.5">
      <c r="A2" s="637" t="s">
        <v>31</v>
      </c>
      <c r="B2" s="639">
        <f>'1. key ratios '!B2</f>
        <v>44834</v>
      </c>
    </row>
    <row r="3" spans="1:5">
      <c r="A3" s="430" t="s">
        <v>601</v>
      </c>
    </row>
    <row r="4" spans="1:5">
      <c r="A4" s="430"/>
    </row>
    <row r="5" spans="1:5" ht="15" customHeight="1">
      <c r="A5" s="779" t="s">
        <v>704</v>
      </c>
      <c r="B5" s="780"/>
      <c r="C5" s="769" t="s">
        <v>602</v>
      </c>
      <c r="D5" s="783" t="s">
        <v>603</v>
      </c>
    </row>
    <row r="6" spans="1:5">
      <c r="A6" s="781"/>
      <c r="B6" s="782"/>
      <c r="C6" s="772"/>
      <c r="D6" s="783"/>
    </row>
    <row r="7" spans="1:5">
      <c r="A7" s="440">
        <v>1</v>
      </c>
      <c r="B7" s="440" t="s">
        <v>591</v>
      </c>
      <c r="C7" s="515">
        <v>612661180.71224201</v>
      </c>
      <c r="D7" s="487"/>
      <c r="E7" s="709"/>
    </row>
    <row r="8" spans="1:5">
      <c r="A8" s="434">
        <v>2</v>
      </c>
      <c r="B8" s="434" t="s">
        <v>604</v>
      </c>
      <c r="C8" s="516">
        <v>113180177.017278</v>
      </c>
      <c r="D8" s="487"/>
      <c r="E8" s="709"/>
    </row>
    <row r="9" spans="1:5">
      <c r="A9" s="434">
        <v>3</v>
      </c>
      <c r="B9" s="448" t="s">
        <v>605</v>
      </c>
      <c r="C9" s="516">
        <v>0</v>
      </c>
      <c r="D9" s="487"/>
      <c r="E9" s="709"/>
    </row>
    <row r="10" spans="1:5">
      <c r="A10" s="434">
        <v>4</v>
      </c>
      <c r="B10" s="434" t="s">
        <v>606</v>
      </c>
      <c r="C10" s="520">
        <v>141886412.22304797</v>
      </c>
      <c r="D10" s="487"/>
      <c r="E10" s="709"/>
    </row>
    <row r="11" spans="1:5">
      <c r="A11" s="434">
        <v>5</v>
      </c>
      <c r="B11" s="449" t="s">
        <v>607</v>
      </c>
      <c r="C11" s="516">
        <v>7357664.0716509996</v>
      </c>
      <c r="D11" s="487"/>
      <c r="E11" s="709"/>
    </row>
    <row r="12" spans="1:5">
      <c r="A12" s="434">
        <v>6</v>
      </c>
      <c r="B12" s="449" t="s">
        <v>608</v>
      </c>
      <c r="C12" s="516">
        <v>19339064.813274998</v>
      </c>
      <c r="D12" s="487"/>
      <c r="E12" s="709"/>
    </row>
    <row r="13" spans="1:5">
      <c r="A13" s="434">
        <v>7</v>
      </c>
      <c r="B13" s="449" t="s">
        <v>609</v>
      </c>
      <c r="C13" s="516">
        <v>46984325.573247999</v>
      </c>
      <c r="D13" s="487"/>
      <c r="E13" s="709"/>
    </row>
    <row r="14" spans="1:5">
      <c r="A14" s="434">
        <v>8</v>
      </c>
      <c r="B14" s="449" t="s">
        <v>610</v>
      </c>
      <c r="C14" s="516">
        <v>0</v>
      </c>
      <c r="D14" s="434"/>
      <c r="E14" s="709"/>
    </row>
    <row r="15" spans="1:5">
      <c r="A15" s="434">
        <v>9</v>
      </c>
      <c r="B15" s="449" t="s">
        <v>611</v>
      </c>
      <c r="C15" s="516">
        <v>0</v>
      </c>
      <c r="D15" s="434"/>
      <c r="E15" s="709"/>
    </row>
    <row r="16" spans="1:5">
      <c r="A16" s="434">
        <v>10</v>
      </c>
      <c r="B16" s="449" t="s">
        <v>612</v>
      </c>
      <c r="C16" s="516">
        <v>50181270.299999997</v>
      </c>
      <c r="D16" s="487"/>
      <c r="E16" s="709"/>
    </row>
    <row r="17" spans="1:5">
      <c r="A17" s="434">
        <v>11</v>
      </c>
      <c r="B17" s="449" t="s">
        <v>613</v>
      </c>
      <c r="C17" s="516">
        <v>0</v>
      </c>
      <c r="D17" s="434"/>
      <c r="E17" s="709"/>
    </row>
    <row r="18" spans="1:5">
      <c r="A18" s="434">
        <v>12</v>
      </c>
      <c r="B18" s="446" t="s">
        <v>709</v>
      </c>
      <c r="C18" s="516">
        <v>18024087.464873999</v>
      </c>
      <c r="D18" s="487"/>
      <c r="E18" s="709"/>
    </row>
    <row r="19" spans="1:5">
      <c r="A19" s="440">
        <v>13</v>
      </c>
      <c r="B19" s="475" t="s">
        <v>600</v>
      </c>
      <c r="C19" s="519">
        <f>C7+C8-C10+C9</f>
        <v>583954945.50647199</v>
      </c>
      <c r="D19" s="488"/>
      <c r="E19" s="709"/>
    </row>
    <row r="22" spans="1:5">
      <c r="B22" s="428"/>
    </row>
    <row r="23" spans="1:5">
      <c r="B23" s="429"/>
    </row>
    <row r="24" spans="1:5">
      <c r="B24" s="430"/>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8"/>
  <sheetViews>
    <sheetView showGridLines="0" zoomScale="85" zoomScaleNormal="85" workbookViewId="0">
      <selection activeCell="C8" sqref="C8:U28"/>
    </sheetView>
  </sheetViews>
  <sheetFormatPr defaultColWidth="9.140625" defaultRowHeight="12.75"/>
  <cols>
    <col min="1" max="1" width="11.85546875" style="438" bestFit="1" customWidth="1"/>
    <col min="2" max="2" width="47.42578125" style="438" customWidth="1"/>
    <col min="3" max="3" width="17.42578125" style="438" bestFit="1" customWidth="1"/>
    <col min="4" max="4" width="14.5703125" style="438" bestFit="1" customWidth="1"/>
    <col min="5" max="5" width="15.5703125" style="438" bestFit="1" customWidth="1"/>
    <col min="6" max="6" width="16" style="438" bestFit="1" customWidth="1"/>
    <col min="7" max="7" width="13.5703125" style="438" bestFit="1" customWidth="1"/>
    <col min="8" max="8" width="15.5703125" style="438" bestFit="1" customWidth="1"/>
    <col min="9" max="9" width="24.42578125" style="438" bestFit="1" customWidth="1"/>
    <col min="10" max="10" width="23.85546875" style="438" bestFit="1" customWidth="1"/>
    <col min="11" max="11" width="15.5703125" style="438" bestFit="1" customWidth="1"/>
    <col min="12" max="12" width="12.42578125" style="438" bestFit="1" customWidth="1"/>
    <col min="13" max="13" width="16" style="438" bestFit="1" customWidth="1"/>
    <col min="14" max="14" width="23.85546875" style="438" bestFit="1" customWidth="1"/>
    <col min="15" max="15" width="24.5703125" style="438" bestFit="1" customWidth="1"/>
    <col min="16" max="16" width="22.85546875" style="438" bestFit="1" customWidth="1"/>
    <col min="17" max="17" width="20.42578125" style="438" bestFit="1" customWidth="1"/>
    <col min="18" max="19" width="20.5703125" style="438" bestFit="1" customWidth="1"/>
    <col min="20" max="20" width="14.42578125" style="438" bestFit="1" customWidth="1"/>
    <col min="21" max="21" width="22.42578125" style="438" bestFit="1" customWidth="1"/>
    <col min="22" max="22" width="20" style="438" customWidth="1"/>
    <col min="23" max="16384" width="9.140625" style="438"/>
  </cols>
  <sheetData>
    <row r="1" spans="1:41" s="638" customFormat="1" ht="13.5">
      <c r="A1" s="637" t="s">
        <v>30</v>
      </c>
      <c r="B1" s="630" t="str">
        <f>'Info '!C2</f>
        <v>JSC TBC Bank</v>
      </c>
    </row>
    <row r="2" spans="1:41" s="638" customFormat="1" ht="13.5">
      <c r="A2" s="637" t="s">
        <v>31</v>
      </c>
      <c r="B2" s="639">
        <f>'1. key ratios '!B2</f>
        <v>44834</v>
      </c>
      <c r="C2" s="640"/>
    </row>
    <row r="3" spans="1:41">
      <c r="A3" s="430" t="s">
        <v>614</v>
      </c>
    </row>
    <row r="5" spans="1:41" ht="15" customHeight="1">
      <c r="A5" s="769" t="s">
        <v>539</v>
      </c>
      <c r="B5" s="771"/>
      <c r="C5" s="786" t="s">
        <v>615</v>
      </c>
      <c r="D5" s="787"/>
      <c r="E5" s="787"/>
      <c r="F5" s="787"/>
      <c r="G5" s="787"/>
      <c r="H5" s="787"/>
      <c r="I5" s="787"/>
      <c r="J5" s="787"/>
      <c r="K5" s="787"/>
      <c r="L5" s="787"/>
      <c r="M5" s="787"/>
      <c r="N5" s="787"/>
      <c r="O5" s="787"/>
      <c r="P5" s="787"/>
      <c r="Q5" s="787"/>
      <c r="R5" s="787"/>
      <c r="S5" s="787"/>
      <c r="T5" s="787"/>
      <c r="U5" s="788"/>
      <c r="V5" s="476"/>
    </row>
    <row r="6" spans="1:41">
      <c r="A6" s="784"/>
      <c r="B6" s="785"/>
      <c r="C6" s="789" t="s">
        <v>108</v>
      </c>
      <c r="D6" s="791" t="s">
        <v>616</v>
      </c>
      <c r="E6" s="791"/>
      <c r="F6" s="776"/>
      <c r="G6" s="792" t="s">
        <v>617</v>
      </c>
      <c r="H6" s="793"/>
      <c r="I6" s="793"/>
      <c r="J6" s="793"/>
      <c r="K6" s="794"/>
      <c r="L6" s="464"/>
      <c r="M6" s="795" t="s">
        <v>618</v>
      </c>
      <c r="N6" s="795"/>
      <c r="O6" s="776"/>
      <c r="P6" s="776"/>
      <c r="Q6" s="776"/>
      <c r="R6" s="776"/>
      <c r="S6" s="776"/>
      <c r="T6" s="776"/>
      <c r="U6" s="776"/>
      <c r="V6" s="464"/>
    </row>
    <row r="7" spans="1:41" ht="25.5">
      <c r="A7" s="772"/>
      <c r="B7" s="774"/>
      <c r="C7" s="790"/>
      <c r="D7" s="477"/>
      <c r="E7" s="469" t="s">
        <v>619</v>
      </c>
      <c r="F7" s="469" t="s">
        <v>620</v>
      </c>
      <c r="G7" s="467"/>
      <c r="H7" s="469" t="s">
        <v>619</v>
      </c>
      <c r="I7" s="469" t="s">
        <v>621</v>
      </c>
      <c r="J7" s="469" t="s">
        <v>622</v>
      </c>
      <c r="K7" s="469" t="s">
        <v>623</v>
      </c>
      <c r="L7" s="463"/>
      <c r="M7" s="458" t="s">
        <v>624</v>
      </c>
      <c r="N7" s="469" t="s">
        <v>622</v>
      </c>
      <c r="O7" s="469" t="s">
        <v>625</v>
      </c>
      <c r="P7" s="469" t="s">
        <v>626</v>
      </c>
      <c r="Q7" s="469" t="s">
        <v>627</v>
      </c>
      <c r="R7" s="469" t="s">
        <v>628</v>
      </c>
      <c r="S7" s="469" t="s">
        <v>629</v>
      </c>
      <c r="T7" s="478" t="s">
        <v>630</v>
      </c>
      <c r="U7" s="469" t="s">
        <v>631</v>
      </c>
      <c r="V7" s="476"/>
    </row>
    <row r="8" spans="1:41">
      <c r="A8" s="479">
        <v>1</v>
      </c>
      <c r="B8" s="440" t="s">
        <v>632</v>
      </c>
      <c r="C8" s="515">
        <v>16769792274.945217</v>
      </c>
      <c r="D8" s="516">
        <v>15495862847.727074</v>
      </c>
      <c r="E8" s="516">
        <v>265762982.62836799</v>
      </c>
      <c r="F8" s="516">
        <v>54184.38</v>
      </c>
      <c r="G8" s="516">
        <v>689974481.86672795</v>
      </c>
      <c r="H8" s="516">
        <v>55977166.489794001</v>
      </c>
      <c r="I8" s="516">
        <v>46100288.818542004</v>
      </c>
      <c r="J8" s="516">
        <v>21593495.055179998</v>
      </c>
      <c r="K8" s="516">
        <v>6831.75</v>
      </c>
      <c r="L8" s="516">
        <v>583954945.35141599</v>
      </c>
      <c r="M8" s="516">
        <v>80514026.034603998</v>
      </c>
      <c r="N8" s="516">
        <v>61020697.245347999</v>
      </c>
      <c r="O8" s="516">
        <v>86774808.918955997</v>
      </c>
      <c r="P8" s="516">
        <v>56570096.167715997</v>
      </c>
      <c r="Q8" s="516">
        <v>35334279.201378003</v>
      </c>
      <c r="R8" s="516">
        <v>30577815.529522002</v>
      </c>
      <c r="S8" s="516">
        <v>50554.725328</v>
      </c>
      <c r="T8" s="516">
        <v>30628.892415999999</v>
      </c>
      <c r="U8" s="516">
        <v>64823502.031006001</v>
      </c>
      <c r="V8" s="441"/>
      <c r="W8" s="441"/>
      <c r="X8" s="441"/>
      <c r="Y8" s="441"/>
      <c r="Z8" s="441"/>
      <c r="AA8" s="441"/>
      <c r="AB8" s="441"/>
      <c r="AC8" s="441"/>
      <c r="AD8" s="441"/>
      <c r="AE8" s="441"/>
      <c r="AF8" s="441"/>
      <c r="AG8" s="441"/>
      <c r="AH8" s="441"/>
      <c r="AI8" s="441"/>
      <c r="AJ8" s="441"/>
      <c r="AK8" s="441"/>
      <c r="AL8" s="441"/>
      <c r="AM8" s="441"/>
      <c r="AN8" s="441"/>
      <c r="AO8" s="441"/>
    </row>
    <row r="9" spans="1:41">
      <c r="A9" s="434">
        <v>1.1000000000000001</v>
      </c>
      <c r="B9" s="460" t="s">
        <v>633</v>
      </c>
      <c r="C9" s="518">
        <v>0</v>
      </c>
      <c r="D9" s="516">
        <v>0</v>
      </c>
      <c r="E9" s="516">
        <v>0</v>
      </c>
      <c r="F9" s="516">
        <v>0</v>
      </c>
      <c r="G9" s="516">
        <v>0</v>
      </c>
      <c r="H9" s="516">
        <v>0</v>
      </c>
      <c r="I9" s="516">
        <v>0</v>
      </c>
      <c r="J9" s="516">
        <v>0</v>
      </c>
      <c r="K9" s="516">
        <v>0</v>
      </c>
      <c r="L9" s="516">
        <v>0</v>
      </c>
      <c r="M9" s="516">
        <v>0</v>
      </c>
      <c r="N9" s="516">
        <v>0</v>
      </c>
      <c r="O9" s="516">
        <v>0</v>
      </c>
      <c r="P9" s="516">
        <v>0</v>
      </c>
      <c r="Q9" s="516">
        <v>0</v>
      </c>
      <c r="R9" s="516">
        <v>0</v>
      </c>
      <c r="S9" s="516">
        <v>0</v>
      </c>
      <c r="T9" s="516">
        <v>0</v>
      </c>
      <c r="U9" s="516">
        <v>0</v>
      </c>
      <c r="V9" s="441"/>
      <c r="W9" s="441"/>
      <c r="X9" s="441"/>
      <c r="Y9" s="441"/>
      <c r="Z9" s="441"/>
      <c r="AA9" s="441"/>
      <c r="AB9" s="441"/>
      <c r="AC9" s="441"/>
      <c r="AD9" s="441"/>
      <c r="AE9" s="441"/>
      <c r="AF9" s="441"/>
      <c r="AG9" s="441"/>
      <c r="AH9" s="441"/>
      <c r="AI9" s="441"/>
      <c r="AJ9" s="441"/>
      <c r="AK9" s="441"/>
      <c r="AL9" s="441"/>
      <c r="AM9" s="441"/>
      <c r="AN9" s="441"/>
      <c r="AO9" s="441"/>
    </row>
    <row r="10" spans="1:41">
      <c r="A10" s="434">
        <v>1.2</v>
      </c>
      <c r="B10" s="460" t="s">
        <v>634</v>
      </c>
      <c r="C10" s="518">
        <v>0</v>
      </c>
      <c r="D10" s="516">
        <v>0</v>
      </c>
      <c r="E10" s="516">
        <v>0</v>
      </c>
      <c r="F10" s="516">
        <v>0</v>
      </c>
      <c r="G10" s="516">
        <v>0</v>
      </c>
      <c r="H10" s="516">
        <v>0</v>
      </c>
      <c r="I10" s="516">
        <v>0</v>
      </c>
      <c r="J10" s="516">
        <v>0</v>
      </c>
      <c r="K10" s="516">
        <v>0</v>
      </c>
      <c r="L10" s="516">
        <v>0</v>
      </c>
      <c r="M10" s="516">
        <v>0</v>
      </c>
      <c r="N10" s="516">
        <v>0</v>
      </c>
      <c r="O10" s="516">
        <v>0</v>
      </c>
      <c r="P10" s="516">
        <v>0</v>
      </c>
      <c r="Q10" s="516">
        <v>0</v>
      </c>
      <c r="R10" s="516">
        <v>0</v>
      </c>
      <c r="S10" s="516">
        <v>0</v>
      </c>
      <c r="T10" s="516">
        <v>0</v>
      </c>
      <c r="U10" s="516">
        <v>0</v>
      </c>
      <c r="V10" s="441"/>
      <c r="W10" s="441"/>
      <c r="X10" s="441"/>
      <c r="Y10" s="441"/>
      <c r="Z10" s="441"/>
      <c r="AA10" s="441"/>
      <c r="AB10" s="441"/>
      <c r="AC10" s="441"/>
      <c r="AD10" s="441"/>
      <c r="AE10" s="441"/>
      <c r="AF10" s="441"/>
      <c r="AG10" s="441"/>
      <c r="AH10" s="441"/>
      <c r="AI10" s="441"/>
      <c r="AJ10" s="441"/>
      <c r="AK10" s="441"/>
      <c r="AL10" s="441"/>
      <c r="AM10" s="441"/>
      <c r="AN10" s="441"/>
      <c r="AO10" s="441"/>
    </row>
    <row r="11" spans="1:41">
      <c r="A11" s="434">
        <v>1.3</v>
      </c>
      <c r="B11" s="460" t="s">
        <v>635</v>
      </c>
      <c r="C11" s="518">
        <v>0</v>
      </c>
      <c r="D11" s="516">
        <v>0</v>
      </c>
      <c r="E11" s="516">
        <v>0</v>
      </c>
      <c r="F11" s="516">
        <v>0</v>
      </c>
      <c r="G11" s="516">
        <v>0</v>
      </c>
      <c r="H11" s="516">
        <v>0</v>
      </c>
      <c r="I11" s="516">
        <v>0</v>
      </c>
      <c r="J11" s="516">
        <v>0</v>
      </c>
      <c r="K11" s="516">
        <v>0</v>
      </c>
      <c r="L11" s="516">
        <v>0</v>
      </c>
      <c r="M11" s="516">
        <v>0</v>
      </c>
      <c r="N11" s="516">
        <v>0</v>
      </c>
      <c r="O11" s="516">
        <v>0</v>
      </c>
      <c r="P11" s="516">
        <v>0</v>
      </c>
      <c r="Q11" s="516">
        <v>0</v>
      </c>
      <c r="R11" s="516">
        <v>0</v>
      </c>
      <c r="S11" s="516">
        <v>0</v>
      </c>
      <c r="T11" s="516">
        <v>0</v>
      </c>
      <c r="U11" s="516">
        <v>0</v>
      </c>
      <c r="V11" s="441"/>
      <c r="W11" s="441"/>
      <c r="X11" s="441"/>
      <c r="Y11" s="441"/>
      <c r="Z11" s="441"/>
      <c r="AA11" s="441"/>
      <c r="AB11" s="441"/>
      <c r="AC11" s="441"/>
      <c r="AD11" s="441"/>
      <c r="AE11" s="441"/>
      <c r="AF11" s="441"/>
      <c r="AG11" s="441"/>
      <c r="AH11" s="441"/>
      <c r="AI11" s="441"/>
      <c r="AJ11" s="441"/>
      <c r="AK11" s="441"/>
      <c r="AL11" s="441"/>
      <c r="AM11" s="441"/>
      <c r="AN11" s="441"/>
      <c r="AO11" s="441"/>
    </row>
    <row r="12" spans="1:41">
      <c r="A12" s="434">
        <v>1.4</v>
      </c>
      <c r="B12" s="460" t="s">
        <v>636</v>
      </c>
      <c r="C12" s="518">
        <v>225500919.46405801</v>
      </c>
      <c r="D12" s="516">
        <v>223007483.40137801</v>
      </c>
      <c r="E12" s="516">
        <v>9283559.5785440002</v>
      </c>
      <c r="F12" s="516">
        <v>0</v>
      </c>
      <c r="G12" s="516">
        <v>1768607.7488800001</v>
      </c>
      <c r="H12" s="516">
        <v>5877.84</v>
      </c>
      <c r="I12" s="516">
        <v>0</v>
      </c>
      <c r="J12" s="516">
        <v>6646.22</v>
      </c>
      <c r="K12" s="516">
        <v>0</v>
      </c>
      <c r="L12" s="516">
        <v>724828.3138</v>
      </c>
      <c r="M12" s="516">
        <v>0</v>
      </c>
      <c r="N12" s="516">
        <v>86451.53</v>
      </c>
      <c r="O12" s="516">
        <v>93002.44</v>
      </c>
      <c r="P12" s="516">
        <v>0</v>
      </c>
      <c r="Q12" s="516">
        <v>0</v>
      </c>
      <c r="R12" s="516">
        <v>498797.13812800002</v>
      </c>
      <c r="S12" s="516">
        <v>0</v>
      </c>
      <c r="T12" s="516">
        <v>3827.52</v>
      </c>
      <c r="U12" s="516">
        <v>72420.143928000005</v>
      </c>
      <c r="V12" s="441"/>
      <c r="W12" s="441"/>
      <c r="X12" s="441"/>
      <c r="Y12" s="441"/>
      <c r="Z12" s="441"/>
      <c r="AA12" s="441"/>
      <c r="AB12" s="441"/>
      <c r="AC12" s="441"/>
      <c r="AD12" s="441"/>
      <c r="AE12" s="441"/>
      <c r="AF12" s="441"/>
      <c r="AG12" s="441"/>
      <c r="AH12" s="441"/>
      <c r="AI12" s="441"/>
      <c r="AJ12" s="441"/>
      <c r="AK12" s="441"/>
      <c r="AL12" s="441"/>
      <c r="AM12" s="441"/>
      <c r="AN12" s="441"/>
      <c r="AO12" s="441"/>
    </row>
    <row r="13" spans="1:41">
      <c r="A13" s="434">
        <v>1.5</v>
      </c>
      <c r="B13" s="460" t="s">
        <v>637</v>
      </c>
      <c r="C13" s="518">
        <v>9884698871.5584431</v>
      </c>
      <c r="D13" s="516">
        <v>9001879752.5598354</v>
      </c>
      <c r="E13" s="516">
        <v>166955091.87309799</v>
      </c>
      <c r="F13" s="516">
        <v>0</v>
      </c>
      <c r="G13" s="516">
        <v>562737146.91967595</v>
      </c>
      <c r="H13" s="516">
        <v>28535408.379328001</v>
      </c>
      <c r="I13" s="516">
        <v>17401078.870196</v>
      </c>
      <c r="J13" s="516">
        <v>6462035.0822959999</v>
      </c>
      <c r="K13" s="516">
        <v>0</v>
      </c>
      <c r="L13" s="516">
        <v>320081972.07893097</v>
      </c>
      <c r="M13" s="516">
        <v>32714462.454854</v>
      </c>
      <c r="N13" s="516">
        <v>17836464.912393998</v>
      </c>
      <c r="O13" s="516">
        <v>30916478.291428</v>
      </c>
      <c r="P13" s="516">
        <v>44615744.618472002</v>
      </c>
      <c r="Q13" s="516">
        <v>28460970.831202</v>
      </c>
      <c r="R13" s="516">
        <v>25725535.713675998</v>
      </c>
      <c r="S13" s="516">
        <v>14508.115328</v>
      </c>
      <c r="T13" s="516">
        <v>23573.497216</v>
      </c>
      <c r="U13" s="516">
        <v>19505516.156966999</v>
      </c>
      <c r="V13" s="441"/>
      <c r="W13" s="441"/>
      <c r="X13" s="441"/>
      <c r="Y13" s="441"/>
      <c r="Z13" s="441"/>
      <c r="AA13" s="441"/>
      <c r="AB13" s="441"/>
      <c r="AC13" s="441"/>
      <c r="AD13" s="441"/>
      <c r="AE13" s="441"/>
      <c r="AF13" s="441"/>
      <c r="AG13" s="441"/>
      <c r="AH13" s="441"/>
      <c r="AI13" s="441"/>
      <c r="AJ13" s="441"/>
      <c r="AK13" s="441"/>
      <c r="AL13" s="441"/>
      <c r="AM13" s="441"/>
      <c r="AN13" s="441"/>
      <c r="AO13" s="441"/>
    </row>
    <row r="14" spans="1:41">
      <c r="A14" s="434">
        <v>1.6</v>
      </c>
      <c r="B14" s="460" t="s">
        <v>638</v>
      </c>
      <c r="C14" s="518">
        <v>6659592483.9227171</v>
      </c>
      <c r="D14" s="516">
        <v>6270975611.7658596</v>
      </c>
      <c r="E14" s="516">
        <v>89524331.176725999</v>
      </c>
      <c r="F14" s="516">
        <v>54184.38</v>
      </c>
      <c r="G14" s="516">
        <v>125468727.198172</v>
      </c>
      <c r="H14" s="516">
        <v>27435880.270466</v>
      </c>
      <c r="I14" s="516">
        <v>28699209.948346</v>
      </c>
      <c r="J14" s="516">
        <v>15124813.752884001</v>
      </c>
      <c r="K14" s="516">
        <v>6831.75</v>
      </c>
      <c r="L14" s="516">
        <v>263148144.95868501</v>
      </c>
      <c r="M14" s="516">
        <v>47799563.579750001</v>
      </c>
      <c r="N14" s="516">
        <v>43097780.802954003</v>
      </c>
      <c r="O14" s="516">
        <v>55765328.187527999</v>
      </c>
      <c r="P14" s="516">
        <v>11954351.549244</v>
      </c>
      <c r="Q14" s="516">
        <v>6873308.3701759996</v>
      </c>
      <c r="R14" s="516">
        <v>4353482.6777179996</v>
      </c>
      <c r="S14" s="516">
        <v>36046.61</v>
      </c>
      <c r="T14" s="516">
        <v>3227.8751999999999</v>
      </c>
      <c r="U14" s="516">
        <v>45245565.730111003</v>
      </c>
      <c r="V14" s="441"/>
      <c r="W14" s="441"/>
      <c r="X14" s="441"/>
      <c r="Y14" s="441"/>
      <c r="Z14" s="441"/>
      <c r="AA14" s="441"/>
      <c r="AB14" s="441"/>
      <c r="AC14" s="441"/>
      <c r="AD14" s="441"/>
      <c r="AE14" s="441"/>
      <c r="AF14" s="441"/>
      <c r="AG14" s="441"/>
      <c r="AH14" s="441"/>
      <c r="AI14" s="441"/>
      <c r="AJ14" s="441"/>
      <c r="AK14" s="441"/>
      <c r="AL14" s="441"/>
      <c r="AM14" s="441"/>
      <c r="AN14" s="441"/>
      <c r="AO14" s="441"/>
    </row>
    <row r="15" spans="1:41">
      <c r="A15" s="479">
        <v>2</v>
      </c>
      <c r="B15" s="440" t="s">
        <v>639</v>
      </c>
      <c r="C15" s="515">
        <v>2475977748.7035255</v>
      </c>
      <c r="D15" s="516">
        <v>2475977748.7035255</v>
      </c>
      <c r="E15" s="516">
        <v>0</v>
      </c>
      <c r="F15" s="516">
        <v>0</v>
      </c>
      <c r="G15" s="516">
        <v>0</v>
      </c>
      <c r="H15" s="516">
        <v>0</v>
      </c>
      <c r="I15" s="516">
        <v>0</v>
      </c>
      <c r="J15" s="516">
        <v>0</v>
      </c>
      <c r="K15" s="516">
        <v>0</v>
      </c>
      <c r="L15" s="516">
        <v>0</v>
      </c>
      <c r="M15" s="516">
        <v>0</v>
      </c>
      <c r="N15" s="516">
        <v>0</v>
      </c>
      <c r="O15" s="516">
        <v>0</v>
      </c>
      <c r="P15" s="516">
        <v>0</v>
      </c>
      <c r="Q15" s="516">
        <v>0</v>
      </c>
      <c r="R15" s="516">
        <v>0</v>
      </c>
      <c r="S15" s="516">
        <v>0</v>
      </c>
      <c r="T15" s="516">
        <v>0</v>
      </c>
      <c r="U15" s="516">
        <v>0</v>
      </c>
      <c r="V15" s="441"/>
      <c r="W15" s="441"/>
      <c r="X15" s="441"/>
      <c r="Y15" s="441"/>
      <c r="Z15" s="441"/>
      <c r="AA15" s="441"/>
      <c r="AB15" s="441"/>
      <c r="AC15" s="441"/>
      <c r="AD15" s="441"/>
      <c r="AE15" s="441"/>
      <c r="AF15" s="441"/>
      <c r="AG15" s="441"/>
      <c r="AH15" s="441"/>
      <c r="AI15" s="441"/>
      <c r="AJ15" s="441"/>
      <c r="AK15" s="441"/>
      <c r="AL15" s="441"/>
      <c r="AM15" s="441"/>
      <c r="AN15" s="441"/>
      <c r="AO15" s="441"/>
    </row>
    <row r="16" spans="1:41">
      <c r="A16" s="434">
        <v>2.1</v>
      </c>
      <c r="B16" s="460" t="s">
        <v>633</v>
      </c>
      <c r="C16" s="518">
        <v>0</v>
      </c>
      <c r="D16" s="516">
        <v>0</v>
      </c>
      <c r="E16" s="516">
        <v>0</v>
      </c>
      <c r="F16" s="516">
        <v>0</v>
      </c>
      <c r="G16" s="516">
        <v>0</v>
      </c>
      <c r="H16" s="516">
        <v>0</v>
      </c>
      <c r="I16" s="516">
        <v>0</v>
      </c>
      <c r="J16" s="516">
        <v>0</v>
      </c>
      <c r="K16" s="516">
        <v>0</v>
      </c>
      <c r="L16" s="516">
        <v>0</v>
      </c>
      <c r="M16" s="516">
        <v>0</v>
      </c>
      <c r="N16" s="516">
        <v>0</v>
      </c>
      <c r="O16" s="516">
        <v>0</v>
      </c>
      <c r="P16" s="516">
        <v>0</v>
      </c>
      <c r="Q16" s="516">
        <v>0</v>
      </c>
      <c r="R16" s="516">
        <v>0</v>
      </c>
      <c r="S16" s="516">
        <v>0</v>
      </c>
      <c r="T16" s="516">
        <v>0</v>
      </c>
      <c r="U16" s="516">
        <v>0</v>
      </c>
      <c r="V16" s="441"/>
      <c r="W16" s="441"/>
      <c r="X16" s="441"/>
      <c r="Y16" s="441"/>
      <c r="Z16" s="441"/>
      <c r="AA16" s="441"/>
      <c r="AB16" s="441"/>
      <c r="AC16" s="441"/>
      <c r="AD16" s="441"/>
      <c r="AE16" s="441"/>
      <c r="AF16" s="441"/>
      <c r="AG16" s="441"/>
      <c r="AH16" s="441"/>
      <c r="AI16" s="441"/>
      <c r="AJ16" s="441"/>
      <c r="AK16" s="441"/>
      <c r="AL16" s="441"/>
      <c r="AM16" s="441"/>
      <c r="AN16" s="441"/>
      <c r="AO16" s="441"/>
    </row>
    <row r="17" spans="1:41">
      <c r="A17" s="434">
        <v>2.2000000000000002</v>
      </c>
      <c r="B17" s="460" t="s">
        <v>634</v>
      </c>
      <c r="C17" s="518">
        <v>1501795002.26213</v>
      </c>
      <c r="D17" s="516">
        <v>1501795002.26213</v>
      </c>
      <c r="E17" s="516">
        <v>0</v>
      </c>
      <c r="F17" s="516">
        <v>0</v>
      </c>
      <c r="G17" s="516">
        <v>0</v>
      </c>
      <c r="H17" s="516">
        <v>0</v>
      </c>
      <c r="I17" s="516">
        <v>0</v>
      </c>
      <c r="J17" s="516">
        <v>0</v>
      </c>
      <c r="K17" s="516">
        <v>0</v>
      </c>
      <c r="L17" s="516">
        <v>0</v>
      </c>
      <c r="M17" s="516">
        <v>0</v>
      </c>
      <c r="N17" s="516">
        <v>0</v>
      </c>
      <c r="O17" s="516">
        <v>0</v>
      </c>
      <c r="P17" s="516">
        <v>0</v>
      </c>
      <c r="Q17" s="516">
        <v>0</v>
      </c>
      <c r="R17" s="516">
        <v>0</v>
      </c>
      <c r="S17" s="516">
        <v>0</v>
      </c>
      <c r="T17" s="516">
        <v>0</v>
      </c>
      <c r="U17" s="516">
        <v>0</v>
      </c>
      <c r="V17" s="441"/>
      <c r="W17" s="441"/>
      <c r="X17" s="441"/>
      <c r="Y17" s="441"/>
      <c r="Z17" s="441"/>
      <c r="AA17" s="441"/>
      <c r="AB17" s="441"/>
      <c r="AC17" s="441"/>
      <c r="AD17" s="441"/>
      <c r="AE17" s="441"/>
      <c r="AF17" s="441"/>
      <c r="AG17" s="441"/>
      <c r="AH17" s="441"/>
      <c r="AI17" s="441"/>
      <c r="AJ17" s="441"/>
      <c r="AK17" s="441"/>
      <c r="AL17" s="441"/>
      <c r="AM17" s="441"/>
      <c r="AN17" s="441"/>
      <c r="AO17" s="441"/>
    </row>
    <row r="18" spans="1:41">
      <c r="A18" s="434">
        <v>2.2999999999999998</v>
      </c>
      <c r="B18" s="460" t="s">
        <v>635</v>
      </c>
      <c r="C18" s="518">
        <v>855936022.16999996</v>
      </c>
      <c r="D18" s="516">
        <v>855936022.16999996</v>
      </c>
      <c r="E18" s="516">
        <v>0</v>
      </c>
      <c r="F18" s="516">
        <v>0</v>
      </c>
      <c r="G18" s="516">
        <v>0</v>
      </c>
      <c r="H18" s="516">
        <v>0</v>
      </c>
      <c r="I18" s="516">
        <v>0</v>
      </c>
      <c r="J18" s="516">
        <v>0</v>
      </c>
      <c r="K18" s="516">
        <v>0</v>
      </c>
      <c r="L18" s="516">
        <v>0</v>
      </c>
      <c r="M18" s="516">
        <v>0</v>
      </c>
      <c r="N18" s="516">
        <v>0</v>
      </c>
      <c r="O18" s="516">
        <v>0</v>
      </c>
      <c r="P18" s="516">
        <v>0</v>
      </c>
      <c r="Q18" s="516">
        <v>0</v>
      </c>
      <c r="R18" s="516">
        <v>0</v>
      </c>
      <c r="S18" s="516">
        <v>0</v>
      </c>
      <c r="T18" s="516">
        <v>0</v>
      </c>
      <c r="U18" s="516">
        <v>0</v>
      </c>
      <c r="V18" s="441"/>
      <c r="W18" s="441"/>
      <c r="X18" s="441"/>
      <c r="Y18" s="441"/>
      <c r="Z18" s="441"/>
      <c r="AA18" s="441"/>
      <c r="AB18" s="441"/>
      <c r="AC18" s="441"/>
      <c r="AD18" s="441"/>
      <c r="AE18" s="441"/>
      <c r="AF18" s="441"/>
      <c r="AG18" s="441"/>
      <c r="AH18" s="441"/>
      <c r="AI18" s="441"/>
      <c r="AJ18" s="441"/>
      <c r="AK18" s="441"/>
      <c r="AL18" s="441"/>
      <c r="AM18" s="441"/>
      <c r="AN18" s="441"/>
      <c r="AO18" s="441"/>
    </row>
    <row r="19" spans="1:41">
      <c r="A19" s="434">
        <v>2.4</v>
      </c>
      <c r="B19" s="460" t="s">
        <v>636</v>
      </c>
      <c r="C19" s="518">
        <v>22261101.029727999</v>
      </c>
      <c r="D19" s="516">
        <v>22261101.029727999</v>
      </c>
      <c r="E19" s="516">
        <v>0</v>
      </c>
      <c r="F19" s="516">
        <v>0</v>
      </c>
      <c r="G19" s="516">
        <v>0</v>
      </c>
      <c r="H19" s="516">
        <v>0</v>
      </c>
      <c r="I19" s="516">
        <v>0</v>
      </c>
      <c r="J19" s="516">
        <v>0</v>
      </c>
      <c r="K19" s="516">
        <v>0</v>
      </c>
      <c r="L19" s="516">
        <v>0</v>
      </c>
      <c r="M19" s="516">
        <v>0</v>
      </c>
      <c r="N19" s="516">
        <v>0</v>
      </c>
      <c r="O19" s="516">
        <v>0</v>
      </c>
      <c r="P19" s="516">
        <v>0</v>
      </c>
      <c r="Q19" s="516">
        <v>0</v>
      </c>
      <c r="R19" s="516">
        <v>0</v>
      </c>
      <c r="S19" s="516">
        <v>0</v>
      </c>
      <c r="T19" s="516">
        <v>0</v>
      </c>
      <c r="U19" s="516">
        <v>0</v>
      </c>
      <c r="V19" s="441"/>
      <c r="W19" s="441"/>
      <c r="X19" s="441"/>
      <c r="Y19" s="441"/>
      <c r="Z19" s="441"/>
      <c r="AA19" s="441"/>
      <c r="AB19" s="441"/>
      <c r="AC19" s="441"/>
      <c r="AD19" s="441"/>
      <c r="AE19" s="441"/>
      <c r="AF19" s="441"/>
      <c r="AG19" s="441"/>
      <c r="AH19" s="441"/>
      <c r="AI19" s="441"/>
      <c r="AJ19" s="441"/>
      <c r="AK19" s="441"/>
      <c r="AL19" s="441"/>
      <c r="AM19" s="441"/>
      <c r="AN19" s="441"/>
      <c r="AO19" s="441"/>
    </row>
    <row r="20" spans="1:41">
      <c r="A20" s="434">
        <v>2.5</v>
      </c>
      <c r="B20" s="460" t="s">
        <v>637</v>
      </c>
      <c r="C20" s="518">
        <v>95985623.241667673</v>
      </c>
      <c r="D20" s="516">
        <v>95985623.241667673</v>
      </c>
      <c r="E20" s="516">
        <v>0</v>
      </c>
      <c r="F20" s="516">
        <v>0</v>
      </c>
      <c r="G20" s="516">
        <v>0</v>
      </c>
      <c r="H20" s="516">
        <v>0</v>
      </c>
      <c r="I20" s="516">
        <v>0</v>
      </c>
      <c r="J20" s="516">
        <v>0</v>
      </c>
      <c r="K20" s="516">
        <v>0</v>
      </c>
      <c r="L20" s="516">
        <v>0</v>
      </c>
      <c r="M20" s="516">
        <v>0</v>
      </c>
      <c r="N20" s="516">
        <v>0</v>
      </c>
      <c r="O20" s="516">
        <v>0</v>
      </c>
      <c r="P20" s="516">
        <v>0</v>
      </c>
      <c r="Q20" s="516">
        <v>0</v>
      </c>
      <c r="R20" s="516">
        <v>0</v>
      </c>
      <c r="S20" s="516">
        <v>0</v>
      </c>
      <c r="T20" s="516">
        <v>0</v>
      </c>
      <c r="U20" s="516">
        <v>0</v>
      </c>
      <c r="V20" s="441"/>
      <c r="W20" s="441"/>
      <c r="X20" s="441"/>
      <c r="Y20" s="441"/>
      <c r="Z20" s="441"/>
      <c r="AA20" s="441"/>
      <c r="AB20" s="441"/>
      <c r="AC20" s="441"/>
      <c r="AD20" s="441"/>
      <c r="AE20" s="441"/>
      <c r="AF20" s="441"/>
      <c r="AG20" s="441"/>
      <c r="AH20" s="441"/>
      <c r="AI20" s="441"/>
      <c r="AJ20" s="441"/>
      <c r="AK20" s="441"/>
      <c r="AL20" s="441"/>
      <c r="AM20" s="441"/>
      <c r="AN20" s="441"/>
      <c r="AO20" s="441"/>
    </row>
    <row r="21" spans="1:41">
      <c r="A21" s="434">
        <v>2.6</v>
      </c>
      <c r="B21" s="460" t="s">
        <v>638</v>
      </c>
      <c r="C21" s="518">
        <v>0</v>
      </c>
      <c r="D21" s="516">
        <v>0</v>
      </c>
      <c r="E21" s="516">
        <v>0</v>
      </c>
      <c r="F21" s="516">
        <v>0</v>
      </c>
      <c r="G21" s="516">
        <v>0</v>
      </c>
      <c r="H21" s="516">
        <v>0</v>
      </c>
      <c r="I21" s="516">
        <v>0</v>
      </c>
      <c r="J21" s="516">
        <v>0</v>
      </c>
      <c r="K21" s="516">
        <v>0</v>
      </c>
      <c r="L21" s="516">
        <v>0</v>
      </c>
      <c r="M21" s="516">
        <v>0</v>
      </c>
      <c r="N21" s="516">
        <v>0</v>
      </c>
      <c r="O21" s="516">
        <v>0</v>
      </c>
      <c r="P21" s="516">
        <v>0</v>
      </c>
      <c r="Q21" s="516">
        <v>0</v>
      </c>
      <c r="R21" s="516">
        <v>0</v>
      </c>
      <c r="S21" s="516">
        <v>0</v>
      </c>
      <c r="T21" s="516">
        <v>0</v>
      </c>
      <c r="U21" s="516">
        <v>0</v>
      </c>
      <c r="V21" s="441"/>
      <c r="W21" s="441"/>
      <c r="X21" s="441"/>
      <c r="Y21" s="441"/>
      <c r="Z21" s="441"/>
      <c r="AA21" s="441"/>
      <c r="AB21" s="441"/>
      <c r="AC21" s="441"/>
      <c r="AD21" s="441"/>
      <c r="AE21" s="441"/>
      <c r="AF21" s="441"/>
      <c r="AG21" s="441"/>
      <c r="AH21" s="441"/>
      <c r="AI21" s="441"/>
      <c r="AJ21" s="441"/>
      <c r="AK21" s="441"/>
      <c r="AL21" s="441"/>
      <c r="AM21" s="441"/>
      <c r="AN21" s="441"/>
      <c r="AO21" s="441"/>
    </row>
    <row r="22" spans="1:41">
      <c r="A22" s="479">
        <v>3</v>
      </c>
      <c r="B22" s="440" t="s">
        <v>694</v>
      </c>
      <c r="C22" s="519">
        <v>3092183384.3895559</v>
      </c>
      <c r="D22" s="520">
        <v>1918561069.797816</v>
      </c>
      <c r="E22" s="521">
        <v>0</v>
      </c>
      <c r="F22" s="521">
        <v>0</v>
      </c>
      <c r="G22" s="520">
        <v>27814828.178162001</v>
      </c>
      <c r="H22" s="521">
        <v>0</v>
      </c>
      <c r="I22" s="521">
        <v>0</v>
      </c>
      <c r="J22" s="521">
        <v>0</v>
      </c>
      <c r="K22" s="521">
        <v>0</v>
      </c>
      <c r="L22" s="520">
        <v>15914517.763392</v>
      </c>
      <c r="M22" s="521">
        <v>0</v>
      </c>
      <c r="N22" s="521">
        <v>0</v>
      </c>
      <c r="O22" s="521">
        <v>0</v>
      </c>
      <c r="P22" s="521">
        <v>0</v>
      </c>
      <c r="Q22" s="521">
        <v>0</v>
      </c>
      <c r="R22" s="521">
        <v>0</v>
      </c>
      <c r="S22" s="521">
        <v>0</v>
      </c>
      <c r="T22" s="521">
        <v>0</v>
      </c>
      <c r="U22" s="520">
        <v>0.01</v>
      </c>
      <c r="V22" s="441"/>
      <c r="W22" s="441"/>
      <c r="X22" s="441"/>
      <c r="Y22" s="441"/>
      <c r="Z22" s="441"/>
      <c r="AA22" s="441"/>
      <c r="AB22" s="441"/>
      <c r="AC22" s="441"/>
      <c r="AD22" s="441"/>
      <c r="AE22" s="441"/>
      <c r="AF22" s="441"/>
      <c r="AG22" s="441"/>
      <c r="AH22" s="441"/>
      <c r="AI22" s="441"/>
      <c r="AJ22" s="441"/>
      <c r="AK22" s="441"/>
      <c r="AL22" s="441"/>
      <c r="AM22" s="441"/>
      <c r="AN22" s="441"/>
      <c r="AO22" s="441"/>
    </row>
    <row r="23" spans="1:41">
      <c r="A23" s="434">
        <v>3.1</v>
      </c>
      <c r="B23" s="460" t="s">
        <v>633</v>
      </c>
      <c r="C23" s="522">
        <v>0</v>
      </c>
      <c r="D23" s="520">
        <v>0</v>
      </c>
      <c r="E23" s="521">
        <v>0</v>
      </c>
      <c r="F23" s="521">
        <v>0</v>
      </c>
      <c r="G23" s="520">
        <v>0</v>
      </c>
      <c r="H23" s="521">
        <v>0</v>
      </c>
      <c r="I23" s="521">
        <v>0</v>
      </c>
      <c r="J23" s="521">
        <v>0</v>
      </c>
      <c r="K23" s="521">
        <v>0</v>
      </c>
      <c r="L23" s="520">
        <v>0</v>
      </c>
      <c r="M23" s="521">
        <v>0</v>
      </c>
      <c r="N23" s="521">
        <v>0</v>
      </c>
      <c r="O23" s="521">
        <v>0</v>
      </c>
      <c r="P23" s="521">
        <v>0</v>
      </c>
      <c r="Q23" s="521">
        <v>0</v>
      </c>
      <c r="R23" s="521">
        <v>0</v>
      </c>
      <c r="S23" s="521">
        <v>0</v>
      </c>
      <c r="T23" s="521">
        <v>0</v>
      </c>
      <c r="U23" s="520">
        <v>0</v>
      </c>
      <c r="V23" s="441"/>
      <c r="W23" s="441"/>
      <c r="X23" s="441"/>
      <c r="Y23" s="441"/>
      <c r="Z23" s="441"/>
      <c r="AA23" s="441"/>
      <c r="AB23" s="441"/>
      <c r="AC23" s="441"/>
      <c r="AD23" s="441"/>
      <c r="AE23" s="441"/>
      <c r="AF23" s="441"/>
      <c r="AG23" s="441"/>
      <c r="AH23" s="441"/>
      <c r="AI23" s="441"/>
      <c r="AJ23" s="441"/>
      <c r="AK23" s="441"/>
      <c r="AL23" s="441"/>
      <c r="AM23" s="441"/>
      <c r="AN23" s="441"/>
      <c r="AO23" s="441"/>
    </row>
    <row r="24" spans="1:41">
      <c r="A24" s="434">
        <v>3.2</v>
      </c>
      <c r="B24" s="460" t="s">
        <v>634</v>
      </c>
      <c r="C24" s="522">
        <v>0</v>
      </c>
      <c r="D24" s="520">
        <v>0</v>
      </c>
      <c r="E24" s="521">
        <v>0</v>
      </c>
      <c r="F24" s="521">
        <v>0</v>
      </c>
      <c r="G24" s="520">
        <v>0</v>
      </c>
      <c r="H24" s="521">
        <v>0</v>
      </c>
      <c r="I24" s="521">
        <v>0</v>
      </c>
      <c r="J24" s="521">
        <v>0</v>
      </c>
      <c r="K24" s="521">
        <v>0</v>
      </c>
      <c r="L24" s="520">
        <v>0</v>
      </c>
      <c r="M24" s="521">
        <v>0</v>
      </c>
      <c r="N24" s="521">
        <v>0</v>
      </c>
      <c r="O24" s="521">
        <v>0</v>
      </c>
      <c r="P24" s="521">
        <v>0</v>
      </c>
      <c r="Q24" s="521">
        <v>0</v>
      </c>
      <c r="R24" s="521">
        <v>0</v>
      </c>
      <c r="S24" s="521">
        <v>0</v>
      </c>
      <c r="T24" s="521">
        <v>0</v>
      </c>
      <c r="U24" s="520">
        <v>0</v>
      </c>
      <c r="V24" s="441"/>
      <c r="W24" s="441"/>
      <c r="X24" s="441"/>
      <c r="Y24" s="441"/>
      <c r="Z24" s="441"/>
      <c r="AA24" s="441"/>
      <c r="AB24" s="441"/>
      <c r="AC24" s="441"/>
      <c r="AD24" s="441"/>
      <c r="AE24" s="441"/>
      <c r="AF24" s="441"/>
      <c r="AG24" s="441"/>
      <c r="AH24" s="441"/>
      <c r="AI24" s="441"/>
      <c r="AJ24" s="441"/>
      <c r="AK24" s="441"/>
      <c r="AL24" s="441"/>
      <c r="AM24" s="441"/>
      <c r="AN24" s="441"/>
      <c r="AO24" s="441"/>
    </row>
    <row r="25" spans="1:41">
      <c r="A25" s="434">
        <v>3.3</v>
      </c>
      <c r="B25" s="460" t="s">
        <v>635</v>
      </c>
      <c r="C25" s="522">
        <v>0</v>
      </c>
      <c r="D25" s="520">
        <v>0</v>
      </c>
      <c r="E25" s="521">
        <v>0</v>
      </c>
      <c r="F25" s="521">
        <v>0</v>
      </c>
      <c r="G25" s="520">
        <v>0</v>
      </c>
      <c r="H25" s="521">
        <v>0</v>
      </c>
      <c r="I25" s="521">
        <v>0</v>
      </c>
      <c r="J25" s="521">
        <v>0</v>
      </c>
      <c r="K25" s="521">
        <v>0</v>
      </c>
      <c r="L25" s="520">
        <v>0</v>
      </c>
      <c r="M25" s="521">
        <v>0</v>
      </c>
      <c r="N25" s="521">
        <v>0</v>
      </c>
      <c r="O25" s="521">
        <v>0</v>
      </c>
      <c r="P25" s="521">
        <v>0</v>
      </c>
      <c r="Q25" s="521">
        <v>0</v>
      </c>
      <c r="R25" s="521">
        <v>0</v>
      </c>
      <c r="S25" s="521">
        <v>0</v>
      </c>
      <c r="T25" s="521">
        <v>0</v>
      </c>
      <c r="U25" s="520">
        <v>0</v>
      </c>
      <c r="V25" s="441"/>
      <c r="W25" s="441"/>
      <c r="X25" s="441"/>
      <c r="Y25" s="441"/>
      <c r="Z25" s="441"/>
      <c r="AA25" s="441"/>
      <c r="AB25" s="441"/>
      <c r="AC25" s="441"/>
      <c r="AD25" s="441"/>
      <c r="AE25" s="441"/>
      <c r="AF25" s="441"/>
      <c r="AG25" s="441"/>
      <c r="AH25" s="441"/>
      <c r="AI25" s="441"/>
      <c r="AJ25" s="441"/>
      <c r="AK25" s="441"/>
      <c r="AL25" s="441"/>
      <c r="AM25" s="441"/>
      <c r="AN25" s="441"/>
      <c r="AO25" s="441"/>
    </row>
    <row r="26" spans="1:41">
      <c r="A26" s="434">
        <v>3.4</v>
      </c>
      <c r="B26" s="460" t="s">
        <v>636</v>
      </c>
      <c r="C26" s="522">
        <v>297671569.40885597</v>
      </c>
      <c r="D26" s="520">
        <v>288706677.79291999</v>
      </c>
      <c r="E26" s="521">
        <v>0</v>
      </c>
      <c r="F26" s="521">
        <v>0</v>
      </c>
      <c r="G26" s="520">
        <v>0</v>
      </c>
      <c r="H26" s="521">
        <v>0</v>
      </c>
      <c r="I26" s="521">
        <v>0</v>
      </c>
      <c r="J26" s="521">
        <v>0</v>
      </c>
      <c r="K26" s="521">
        <v>0</v>
      </c>
      <c r="L26" s="520">
        <v>0</v>
      </c>
      <c r="M26" s="521">
        <v>0</v>
      </c>
      <c r="N26" s="521">
        <v>0</v>
      </c>
      <c r="O26" s="521">
        <v>0</v>
      </c>
      <c r="P26" s="521">
        <v>0</v>
      </c>
      <c r="Q26" s="521">
        <v>0</v>
      </c>
      <c r="R26" s="521">
        <v>0</v>
      </c>
      <c r="S26" s="521">
        <v>0</v>
      </c>
      <c r="T26" s="521">
        <v>0</v>
      </c>
      <c r="U26" s="520">
        <v>0</v>
      </c>
      <c r="V26" s="441"/>
      <c r="W26" s="441"/>
      <c r="X26" s="441"/>
      <c r="Y26" s="441"/>
      <c r="Z26" s="441"/>
      <c r="AA26" s="441"/>
      <c r="AB26" s="441"/>
      <c r="AC26" s="441"/>
      <c r="AD26" s="441"/>
      <c r="AE26" s="441"/>
      <c r="AF26" s="441"/>
      <c r="AG26" s="441"/>
      <c r="AH26" s="441"/>
      <c r="AI26" s="441"/>
      <c r="AJ26" s="441"/>
      <c r="AK26" s="441"/>
      <c r="AL26" s="441"/>
      <c r="AM26" s="441"/>
      <c r="AN26" s="441"/>
      <c r="AO26" s="441"/>
    </row>
    <row r="27" spans="1:41">
      <c r="A27" s="434">
        <v>3.5</v>
      </c>
      <c r="B27" s="460" t="s">
        <v>637</v>
      </c>
      <c r="C27" s="522">
        <v>2589713238.3757319</v>
      </c>
      <c r="D27" s="520">
        <v>1628651058.894896</v>
      </c>
      <c r="E27" s="521">
        <v>0</v>
      </c>
      <c r="F27" s="521">
        <v>0</v>
      </c>
      <c r="G27" s="520">
        <v>27814828.178162001</v>
      </c>
      <c r="H27" s="521">
        <v>0</v>
      </c>
      <c r="I27" s="521">
        <v>0</v>
      </c>
      <c r="J27" s="521">
        <v>0</v>
      </c>
      <c r="K27" s="521">
        <v>0</v>
      </c>
      <c r="L27" s="520">
        <v>15914517.763392</v>
      </c>
      <c r="M27" s="521">
        <v>0</v>
      </c>
      <c r="N27" s="521">
        <v>0</v>
      </c>
      <c r="O27" s="521">
        <v>0</v>
      </c>
      <c r="P27" s="521">
        <v>0</v>
      </c>
      <c r="Q27" s="521">
        <v>0</v>
      </c>
      <c r="R27" s="521">
        <v>0</v>
      </c>
      <c r="S27" s="521">
        <v>0</v>
      </c>
      <c r="T27" s="521">
        <v>0</v>
      </c>
      <c r="U27" s="520">
        <v>0.01</v>
      </c>
      <c r="V27" s="441"/>
      <c r="W27" s="441"/>
      <c r="X27" s="441"/>
      <c r="Y27" s="441"/>
      <c r="Z27" s="441"/>
      <c r="AA27" s="441"/>
      <c r="AB27" s="441"/>
      <c r="AC27" s="441"/>
      <c r="AD27" s="441"/>
      <c r="AE27" s="441"/>
      <c r="AF27" s="441"/>
      <c r="AG27" s="441"/>
      <c r="AH27" s="441"/>
      <c r="AI27" s="441"/>
      <c r="AJ27" s="441"/>
      <c r="AK27" s="441"/>
      <c r="AL27" s="441"/>
      <c r="AM27" s="441"/>
      <c r="AN27" s="441"/>
      <c r="AO27" s="441"/>
    </row>
    <row r="28" spans="1:41">
      <c r="A28" s="434">
        <v>3.6</v>
      </c>
      <c r="B28" s="460" t="s">
        <v>638</v>
      </c>
      <c r="C28" s="522">
        <v>204798576.60496801</v>
      </c>
      <c r="D28" s="520">
        <v>1203333.1100000001</v>
      </c>
      <c r="E28" s="521">
        <v>0</v>
      </c>
      <c r="F28" s="521">
        <v>0</v>
      </c>
      <c r="G28" s="520">
        <v>0</v>
      </c>
      <c r="H28" s="521">
        <v>0</v>
      </c>
      <c r="I28" s="521">
        <v>0</v>
      </c>
      <c r="J28" s="521">
        <v>0</v>
      </c>
      <c r="K28" s="521">
        <v>0</v>
      </c>
      <c r="L28" s="520">
        <v>0</v>
      </c>
      <c r="M28" s="521">
        <v>0</v>
      </c>
      <c r="N28" s="521">
        <v>0</v>
      </c>
      <c r="O28" s="521">
        <v>0</v>
      </c>
      <c r="P28" s="521">
        <v>0</v>
      </c>
      <c r="Q28" s="521">
        <v>0</v>
      </c>
      <c r="R28" s="521">
        <v>0</v>
      </c>
      <c r="S28" s="521">
        <v>0</v>
      </c>
      <c r="T28" s="521">
        <v>0</v>
      </c>
      <c r="U28" s="520">
        <v>0</v>
      </c>
      <c r="V28" s="441"/>
      <c r="W28" s="441"/>
      <c r="X28" s="441"/>
      <c r="Y28" s="441"/>
      <c r="Z28" s="441"/>
      <c r="AA28" s="441"/>
      <c r="AB28" s="441"/>
      <c r="AC28" s="441"/>
      <c r="AD28" s="441"/>
      <c r="AE28" s="441"/>
      <c r="AF28" s="441"/>
      <c r="AG28" s="441"/>
      <c r="AH28" s="441"/>
      <c r="AI28" s="441"/>
      <c r="AJ28" s="441"/>
      <c r="AK28" s="441"/>
      <c r="AL28" s="441"/>
      <c r="AM28" s="441"/>
      <c r="AN28" s="441"/>
      <c r="AO28" s="441"/>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2"/>
  <sheetViews>
    <sheetView showGridLines="0" workbookViewId="0">
      <selection activeCell="C8" sqref="C8:T22"/>
    </sheetView>
  </sheetViews>
  <sheetFormatPr defaultColWidth="9.140625" defaultRowHeight="12.75"/>
  <cols>
    <col min="1" max="1" width="11.85546875" style="438" bestFit="1" customWidth="1"/>
    <col min="2" max="2" width="54.42578125" style="438" customWidth="1"/>
    <col min="3" max="3" width="16.5703125" style="438" bestFit="1" customWidth="1"/>
    <col min="4" max="4" width="15.140625" style="438" customWidth="1"/>
    <col min="5" max="6" width="13.85546875" style="438" bestFit="1" customWidth="1"/>
    <col min="7" max="7" width="12.5703125" style="438" bestFit="1" customWidth="1"/>
    <col min="8" max="8" width="13.85546875" style="438" bestFit="1" customWidth="1"/>
    <col min="9" max="9" width="21.42578125" style="438" bestFit="1" customWidth="1"/>
    <col min="10" max="10" width="20.85546875" style="438" bestFit="1" customWidth="1"/>
    <col min="11" max="11" width="13.85546875" style="438" bestFit="1" customWidth="1"/>
    <col min="12" max="12" width="12.5703125" style="438" bestFit="1" customWidth="1"/>
    <col min="13" max="13" width="13.85546875" style="438" bestFit="1" customWidth="1"/>
    <col min="14" max="14" width="20.85546875" style="438" bestFit="1" customWidth="1"/>
    <col min="15" max="15" width="21.85546875" style="438" bestFit="1" customWidth="1"/>
    <col min="16" max="16" width="21" style="438" bestFit="1" customWidth="1"/>
    <col min="17" max="19" width="19" style="438" bestFit="1" customWidth="1"/>
    <col min="20" max="20" width="13.140625" style="438" bestFit="1" customWidth="1"/>
    <col min="21" max="21" width="20" style="438" customWidth="1"/>
    <col min="22" max="16384" width="9.140625" style="438"/>
  </cols>
  <sheetData>
    <row r="1" spans="1:39" s="638" customFormat="1" ht="13.5">
      <c r="A1" s="637" t="s">
        <v>30</v>
      </c>
      <c r="B1" s="630" t="str">
        <f>'Info '!C2</f>
        <v>JSC TBC Bank</v>
      </c>
    </row>
    <row r="2" spans="1:39" s="638" customFormat="1" ht="13.5">
      <c r="A2" s="637" t="s">
        <v>31</v>
      </c>
      <c r="B2" s="639">
        <f>'1. key ratios '!B2</f>
        <v>44834</v>
      </c>
      <c r="C2" s="639"/>
    </row>
    <row r="3" spans="1:39">
      <c r="A3" s="430" t="s">
        <v>641</v>
      </c>
    </row>
    <row r="5" spans="1:39" ht="13.5" customHeight="1">
      <c r="A5" s="796" t="s">
        <v>642</v>
      </c>
      <c r="B5" s="797"/>
      <c r="C5" s="805" t="s">
        <v>643</v>
      </c>
      <c r="D5" s="806"/>
      <c r="E5" s="806"/>
      <c r="F5" s="806"/>
      <c r="G5" s="806"/>
      <c r="H5" s="806"/>
      <c r="I5" s="806"/>
      <c r="J5" s="806"/>
      <c r="K5" s="806"/>
      <c r="L5" s="806"/>
      <c r="M5" s="806"/>
      <c r="N5" s="806"/>
      <c r="O5" s="806"/>
      <c r="P5" s="806"/>
      <c r="Q5" s="806"/>
      <c r="R5" s="806"/>
      <c r="S5" s="806"/>
      <c r="T5" s="807"/>
      <c r="U5" s="476"/>
    </row>
    <row r="6" spans="1:39">
      <c r="A6" s="798"/>
      <c r="B6" s="799"/>
      <c r="C6" s="789" t="s">
        <v>108</v>
      </c>
      <c r="D6" s="802" t="s">
        <v>644</v>
      </c>
      <c r="E6" s="802"/>
      <c r="F6" s="803"/>
      <c r="G6" s="804" t="s">
        <v>645</v>
      </c>
      <c r="H6" s="802"/>
      <c r="I6" s="802"/>
      <c r="J6" s="802"/>
      <c r="K6" s="803"/>
      <c r="L6" s="792" t="s">
        <v>646</v>
      </c>
      <c r="M6" s="793"/>
      <c r="N6" s="793"/>
      <c r="O6" s="793"/>
      <c r="P6" s="793"/>
      <c r="Q6" s="793"/>
      <c r="R6" s="793"/>
      <c r="S6" s="793"/>
      <c r="T6" s="794"/>
      <c r="U6" s="464"/>
    </row>
    <row r="7" spans="1:39">
      <c r="A7" s="800"/>
      <c r="B7" s="801"/>
      <c r="C7" s="790"/>
      <c r="E7" s="458" t="s">
        <v>619</v>
      </c>
      <c r="F7" s="469" t="s">
        <v>620</v>
      </c>
      <c r="H7" s="458" t="s">
        <v>619</v>
      </c>
      <c r="I7" s="469" t="s">
        <v>621</v>
      </c>
      <c r="J7" s="469" t="s">
        <v>622</v>
      </c>
      <c r="K7" s="469" t="s">
        <v>623</v>
      </c>
      <c r="L7" s="480"/>
      <c r="M7" s="458" t="s">
        <v>624</v>
      </c>
      <c r="N7" s="469" t="s">
        <v>622</v>
      </c>
      <c r="O7" s="469" t="s">
        <v>625</v>
      </c>
      <c r="P7" s="469" t="s">
        <v>626</v>
      </c>
      <c r="Q7" s="469" t="s">
        <v>627</v>
      </c>
      <c r="R7" s="469" t="s">
        <v>628</v>
      </c>
      <c r="S7" s="469" t="s">
        <v>629</v>
      </c>
      <c r="T7" s="478" t="s">
        <v>630</v>
      </c>
      <c r="U7" s="476"/>
    </row>
    <row r="8" spans="1:39" s="470" customFormat="1">
      <c r="A8" s="475">
        <v>1</v>
      </c>
      <c r="B8" s="475" t="s">
        <v>632</v>
      </c>
      <c r="C8" s="523">
        <v>16769792274.945217</v>
      </c>
      <c r="D8" s="515">
        <v>15495862847.727074</v>
      </c>
      <c r="E8" s="515">
        <v>265762982.62836799</v>
      </c>
      <c r="F8" s="515">
        <v>54184.38</v>
      </c>
      <c r="G8" s="515">
        <v>689974481.86672795</v>
      </c>
      <c r="H8" s="515">
        <v>55977166.489794001</v>
      </c>
      <c r="I8" s="515">
        <v>46100288.818542004</v>
      </c>
      <c r="J8" s="515">
        <v>21593495.055179998</v>
      </c>
      <c r="K8" s="515">
        <v>6831.75</v>
      </c>
      <c r="L8" s="515">
        <v>583954945.35141599</v>
      </c>
      <c r="M8" s="515">
        <v>80514026.034603998</v>
      </c>
      <c r="N8" s="515">
        <v>61020697.245347999</v>
      </c>
      <c r="O8" s="515">
        <v>86774808.918955997</v>
      </c>
      <c r="P8" s="515">
        <v>56570096.167715997</v>
      </c>
      <c r="Q8" s="515">
        <v>35334279.201378003</v>
      </c>
      <c r="R8" s="515">
        <v>30577815.529522002</v>
      </c>
      <c r="S8" s="515">
        <v>50554.725328</v>
      </c>
      <c r="T8" s="515">
        <v>30628.892415999999</v>
      </c>
      <c r="U8" s="474"/>
      <c r="V8" s="474"/>
      <c r="W8" s="474"/>
      <c r="X8" s="474"/>
      <c r="Y8" s="474"/>
      <c r="Z8" s="474"/>
      <c r="AA8" s="474"/>
      <c r="AB8" s="474"/>
      <c r="AC8" s="474"/>
      <c r="AD8" s="474"/>
      <c r="AE8" s="474"/>
      <c r="AF8" s="474"/>
      <c r="AG8" s="474"/>
      <c r="AH8" s="474"/>
      <c r="AI8" s="474"/>
      <c r="AJ8" s="474"/>
      <c r="AK8" s="474"/>
      <c r="AL8" s="474"/>
      <c r="AM8" s="474"/>
    </row>
    <row r="9" spans="1:39">
      <c r="A9" s="460">
        <v>1.1000000000000001</v>
      </c>
      <c r="B9" s="460" t="s">
        <v>647</v>
      </c>
      <c r="C9" s="518">
        <v>14195013196.674381</v>
      </c>
      <c r="D9" s="516">
        <v>13089547739.499035</v>
      </c>
      <c r="E9" s="516">
        <v>207283121.15741399</v>
      </c>
      <c r="F9" s="516">
        <v>29816.91</v>
      </c>
      <c r="G9" s="516">
        <v>646275391.01911998</v>
      </c>
      <c r="H9" s="516">
        <v>48525668.319793999</v>
      </c>
      <c r="I9" s="516">
        <v>26172597.490238</v>
      </c>
      <c r="J9" s="516">
        <v>19141823.56518</v>
      </c>
      <c r="K9" s="516">
        <v>0</v>
      </c>
      <c r="L9" s="516">
        <v>459190066.15622801</v>
      </c>
      <c r="M9" s="516">
        <v>70900793.989035994</v>
      </c>
      <c r="N9" s="516">
        <v>35324086.635348</v>
      </c>
      <c r="O9" s="516">
        <v>30884900.976500001</v>
      </c>
      <c r="P9" s="516">
        <v>55087014.429123998</v>
      </c>
      <c r="Q9" s="516">
        <v>34773560.598609999</v>
      </c>
      <c r="R9" s="516">
        <v>30006917.875489999</v>
      </c>
      <c r="S9" s="516">
        <v>15358.675327999999</v>
      </c>
      <c r="T9" s="516">
        <v>27401.017216</v>
      </c>
      <c r="U9" s="441"/>
      <c r="V9" s="441"/>
      <c r="W9" s="441"/>
      <c r="X9" s="441"/>
      <c r="Y9" s="441"/>
      <c r="Z9" s="441"/>
      <c r="AA9" s="441"/>
      <c r="AB9" s="441"/>
      <c r="AC9" s="441"/>
      <c r="AD9" s="441"/>
      <c r="AE9" s="441"/>
      <c r="AF9" s="441"/>
      <c r="AG9" s="441"/>
      <c r="AH9" s="441"/>
      <c r="AI9" s="441"/>
      <c r="AJ9" s="441"/>
      <c r="AK9" s="441"/>
      <c r="AL9" s="441"/>
      <c r="AM9" s="441"/>
    </row>
    <row r="10" spans="1:39">
      <c r="A10" s="481" t="s">
        <v>14</v>
      </c>
      <c r="B10" s="481" t="s">
        <v>648</v>
      </c>
      <c r="C10" s="524">
        <v>12952854940.39073</v>
      </c>
      <c r="D10" s="516">
        <v>11890127270.894886</v>
      </c>
      <c r="E10" s="516">
        <v>190108770.732544</v>
      </c>
      <c r="F10" s="516">
        <v>0</v>
      </c>
      <c r="G10" s="516">
        <v>634076343.79718602</v>
      </c>
      <c r="H10" s="516">
        <v>45867343.349794</v>
      </c>
      <c r="I10" s="516">
        <v>22131415.075066</v>
      </c>
      <c r="J10" s="516">
        <v>18289095.463211998</v>
      </c>
      <c r="K10" s="516">
        <v>0</v>
      </c>
      <c r="L10" s="516">
        <v>428651325.69865799</v>
      </c>
      <c r="M10" s="516">
        <v>68369807.621196002</v>
      </c>
      <c r="N10" s="516">
        <v>34002261.365347996</v>
      </c>
      <c r="O10" s="516">
        <v>28596041.333588</v>
      </c>
      <c r="P10" s="516">
        <v>41269504.469283998</v>
      </c>
      <c r="Q10" s="516">
        <v>31707165.371298</v>
      </c>
      <c r="R10" s="516">
        <v>29863241.72301</v>
      </c>
      <c r="S10" s="516">
        <v>0</v>
      </c>
      <c r="T10" s="516">
        <v>0</v>
      </c>
      <c r="U10" s="441"/>
      <c r="V10" s="441"/>
      <c r="W10" s="441"/>
      <c r="X10" s="441"/>
      <c r="Y10" s="441"/>
      <c r="Z10" s="441"/>
      <c r="AA10" s="441"/>
      <c r="AB10" s="441"/>
      <c r="AC10" s="441"/>
      <c r="AD10" s="441"/>
      <c r="AE10" s="441"/>
      <c r="AF10" s="441"/>
      <c r="AG10" s="441"/>
      <c r="AH10" s="441"/>
      <c r="AI10" s="441"/>
      <c r="AJ10" s="441"/>
      <c r="AK10" s="441"/>
      <c r="AL10" s="441"/>
      <c r="AM10" s="441"/>
    </row>
    <row r="11" spans="1:39">
      <c r="A11" s="450" t="s">
        <v>649</v>
      </c>
      <c r="B11" s="450" t="s">
        <v>650</v>
      </c>
      <c r="C11" s="525">
        <v>1208363.611886</v>
      </c>
      <c r="D11" s="516">
        <v>1205615.861886</v>
      </c>
      <c r="E11" s="516">
        <v>0</v>
      </c>
      <c r="F11" s="516">
        <v>0</v>
      </c>
      <c r="G11" s="516">
        <v>0</v>
      </c>
      <c r="H11" s="516">
        <v>0</v>
      </c>
      <c r="I11" s="516">
        <v>0</v>
      </c>
      <c r="J11" s="516">
        <v>0</v>
      </c>
      <c r="K11" s="516">
        <v>0</v>
      </c>
      <c r="L11" s="516">
        <v>2747.75</v>
      </c>
      <c r="M11" s="516">
        <v>0</v>
      </c>
      <c r="N11" s="516">
        <v>0</v>
      </c>
      <c r="O11" s="516">
        <v>0</v>
      </c>
      <c r="P11" s="516">
        <v>0</v>
      </c>
      <c r="Q11" s="516">
        <v>0</v>
      </c>
      <c r="R11" s="516">
        <v>0</v>
      </c>
      <c r="S11" s="516">
        <v>0</v>
      </c>
      <c r="T11" s="516">
        <v>0</v>
      </c>
      <c r="U11" s="441"/>
      <c r="V11" s="441"/>
      <c r="W11" s="441"/>
      <c r="X11" s="441"/>
      <c r="Y11" s="441"/>
      <c r="Z11" s="441"/>
      <c r="AA11" s="441"/>
      <c r="AB11" s="441"/>
      <c r="AC11" s="441"/>
      <c r="AD11" s="441"/>
      <c r="AE11" s="441"/>
      <c r="AF11" s="441"/>
      <c r="AG11" s="441"/>
      <c r="AH11" s="441"/>
      <c r="AI11" s="441"/>
      <c r="AJ11" s="441"/>
      <c r="AK11" s="441"/>
      <c r="AL11" s="441"/>
      <c r="AM11" s="441"/>
    </row>
    <row r="12" spans="1:39">
      <c r="A12" s="450" t="s">
        <v>651</v>
      </c>
      <c r="B12" s="450" t="s">
        <v>652</v>
      </c>
      <c r="C12" s="525">
        <v>56500</v>
      </c>
      <c r="D12" s="516">
        <v>56500</v>
      </c>
      <c r="E12" s="516">
        <v>0</v>
      </c>
      <c r="F12" s="516">
        <v>0</v>
      </c>
      <c r="G12" s="516">
        <v>0</v>
      </c>
      <c r="H12" s="516">
        <v>0</v>
      </c>
      <c r="I12" s="516">
        <v>0</v>
      </c>
      <c r="J12" s="516">
        <v>0</v>
      </c>
      <c r="K12" s="516">
        <v>0</v>
      </c>
      <c r="L12" s="516">
        <v>0</v>
      </c>
      <c r="M12" s="516">
        <v>0</v>
      </c>
      <c r="N12" s="516">
        <v>0</v>
      </c>
      <c r="O12" s="516">
        <v>0</v>
      </c>
      <c r="P12" s="516">
        <v>0</v>
      </c>
      <c r="Q12" s="516">
        <v>0</v>
      </c>
      <c r="R12" s="516">
        <v>0</v>
      </c>
      <c r="S12" s="516">
        <v>0</v>
      </c>
      <c r="T12" s="516">
        <v>0</v>
      </c>
      <c r="U12" s="441"/>
      <c r="V12" s="441"/>
      <c r="W12" s="441"/>
      <c r="X12" s="441"/>
      <c r="Y12" s="441"/>
      <c r="Z12" s="441"/>
      <c r="AA12" s="441"/>
      <c r="AB12" s="441"/>
      <c r="AC12" s="441"/>
      <c r="AD12" s="441"/>
      <c r="AE12" s="441"/>
      <c r="AF12" s="441"/>
      <c r="AG12" s="441"/>
      <c r="AH12" s="441"/>
      <c r="AI12" s="441"/>
      <c r="AJ12" s="441"/>
      <c r="AK12" s="441"/>
      <c r="AL12" s="441"/>
      <c r="AM12" s="441"/>
    </row>
    <row r="13" spans="1:39">
      <c r="A13" s="450" t="s">
        <v>653</v>
      </c>
      <c r="B13" s="450" t="s">
        <v>654</v>
      </c>
      <c r="C13" s="525">
        <v>0</v>
      </c>
      <c r="D13" s="516">
        <v>0</v>
      </c>
      <c r="E13" s="516">
        <v>0</v>
      </c>
      <c r="F13" s="516">
        <v>0</v>
      </c>
      <c r="G13" s="516">
        <v>0</v>
      </c>
      <c r="H13" s="516">
        <v>0</v>
      </c>
      <c r="I13" s="516">
        <v>0</v>
      </c>
      <c r="J13" s="516">
        <v>0</v>
      </c>
      <c r="K13" s="516">
        <v>0</v>
      </c>
      <c r="L13" s="516">
        <v>0</v>
      </c>
      <c r="M13" s="516">
        <v>0</v>
      </c>
      <c r="N13" s="516">
        <v>0</v>
      </c>
      <c r="O13" s="516">
        <v>0</v>
      </c>
      <c r="P13" s="516">
        <v>0</v>
      </c>
      <c r="Q13" s="516">
        <v>0</v>
      </c>
      <c r="R13" s="516">
        <v>0</v>
      </c>
      <c r="S13" s="516">
        <v>0</v>
      </c>
      <c r="T13" s="516">
        <v>0</v>
      </c>
      <c r="U13" s="441"/>
      <c r="V13" s="441"/>
      <c r="W13" s="441"/>
      <c r="X13" s="441"/>
      <c r="Y13" s="441"/>
      <c r="Z13" s="441"/>
      <c r="AA13" s="441"/>
      <c r="AB13" s="441"/>
      <c r="AC13" s="441"/>
      <c r="AD13" s="441"/>
      <c r="AE13" s="441"/>
      <c r="AF13" s="441"/>
      <c r="AG13" s="441"/>
      <c r="AH13" s="441"/>
      <c r="AI13" s="441"/>
      <c r="AJ13" s="441"/>
      <c r="AK13" s="441"/>
      <c r="AL13" s="441"/>
      <c r="AM13" s="441"/>
    </row>
    <row r="14" spans="1:39">
      <c r="A14" s="450" t="s">
        <v>655</v>
      </c>
      <c r="B14" s="450" t="s">
        <v>656</v>
      </c>
      <c r="C14" s="525">
        <v>3474445519.7179618</v>
      </c>
      <c r="D14" s="516">
        <v>3312354335.0298219</v>
      </c>
      <c r="E14" s="516">
        <v>23877582.595568001</v>
      </c>
      <c r="F14" s="516">
        <v>0</v>
      </c>
      <c r="G14" s="516">
        <v>64511932.697991997</v>
      </c>
      <c r="H14" s="516">
        <v>11631735.194289999</v>
      </c>
      <c r="I14" s="516">
        <v>9008128.1394299995</v>
      </c>
      <c r="J14" s="516">
        <v>10055808.662195999</v>
      </c>
      <c r="K14" s="516">
        <v>0</v>
      </c>
      <c r="L14" s="516">
        <v>97579251.990147993</v>
      </c>
      <c r="M14" s="516">
        <v>22493575.720098</v>
      </c>
      <c r="N14" s="516">
        <v>11434545.81048</v>
      </c>
      <c r="O14" s="516">
        <v>4576311.3262080001</v>
      </c>
      <c r="P14" s="516">
        <v>4980088.386558</v>
      </c>
      <c r="Q14" s="516">
        <v>2067100.8848059999</v>
      </c>
      <c r="R14" s="516">
        <v>1685629.512144</v>
      </c>
      <c r="S14" s="516">
        <v>0</v>
      </c>
      <c r="T14" s="516">
        <v>0</v>
      </c>
      <c r="U14" s="441"/>
      <c r="V14" s="441"/>
      <c r="W14" s="441"/>
      <c r="X14" s="441"/>
      <c r="Y14" s="441"/>
      <c r="Z14" s="441"/>
      <c r="AA14" s="441"/>
      <c r="AB14" s="441"/>
      <c r="AC14" s="441"/>
      <c r="AD14" s="441"/>
      <c r="AE14" s="441"/>
      <c r="AF14" s="441"/>
      <c r="AG14" s="441"/>
      <c r="AH14" s="441"/>
      <c r="AI14" s="441"/>
      <c r="AJ14" s="441"/>
      <c r="AK14" s="441"/>
      <c r="AL14" s="441"/>
      <c r="AM14" s="441"/>
    </row>
    <row r="15" spans="1:39">
      <c r="A15" s="451">
        <v>1.2</v>
      </c>
      <c r="B15" s="451" t="s">
        <v>657</v>
      </c>
      <c r="C15" s="518">
        <v>512832709.35464126</v>
      </c>
      <c r="D15" s="516">
        <v>261790954.78998068</v>
      </c>
      <c r="E15" s="516">
        <v>4145662.42314828</v>
      </c>
      <c r="F15" s="516">
        <v>596.33820000000003</v>
      </c>
      <c r="G15" s="516">
        <v>64627539.101911999</v>
      </c>
      <c r="H15" s="516">
        <v>4852566.8319793995</v>
      </c>
      <c r="I15" s="516">
        <v>2617259.7490237998</v>
      </c>
      <c r="J15" s="516">
        <v>1914182.3565179999</v>
      </c>
      <c r="K15" s="516">
        <v>0</v>
      </c>
      <c r="L15" s="516">
        <v>186414215.46274859</v>
      </c>
      <c r="M15" s="516">
        <v>28829017.204209998</v>
      </c>
      <c r="N15" s="516">
        <v>14072435.995580001</v>
      </c>
      <c r="O15" s="516">
        <v>11337979.631546</v>
      </c>
      <c r="P15" s="516">
        <v>30902903.033040799</v>
      </c>
      <c r="Q15" s="516">
        <v>20519945.004923798</v>
      </c>
      <c r="R15" s="516">
        <v>14177066.829163199</v>
      </c>
      <c r="S15" s="516">
        <v>15358.675327999999</v>
      </c>
      <c r="T15" s="516">
        <v>27401.017216</v>
      </c>
      <c r="U15" s="441"/>
      <c r="V15" s="441"/>
      <c r="W15" s="441"/>
      <c r="X15" s="441"/>
      <c r="Y15" s="441"/>
      <c r="Z15" s="441"/>
      <c r="AA15" s="441"/>
      <c r="AB15" s="441"/>
      <c r="AC15" s="441"/>
      <c r="AD15" s="441"/>
      <c r="AE15" s="441"/>
      <c r="AF15" s="441"/>
      <c r="AG15" s="441"/>
      <c r="AH15" s="441"/>
      <c r="AI15" s="441"/>
      <c r="AJ15" s="441"/>
      <c r="AK15" s="441"/>
      <c r="AL15" s="441"/>
      <c r="AM15" s="441"/>
    </row>
    <row r="16" spans="1:39">
      <c r="A16" s="482">
        <v>1.3</v>
      </c>
      <c r="B16" s="451" t="s">
        <v>705</v>
      </c>
      <c r="C16" s="516">
        <v>0</v>
      </c>
      <c r="D16" s="516">
        <v>0</v>
      </c>
      <c r="E16" s="516">
        <v>0</v>
      </c>
      <c r="F16" s="516">
        <v>0</v>
      </c>
      <c r="G16" s="516">
        <v>0</v>
      </c>
      <c r="H16" s="516">
        <v>0</v>
      </c>
      <c r="I16" s="516">
        <v>0</v>
      </c>
      <c r="J16" s="516">
        <v>0</v>
      </c>
      <c r="K16" s="516">
        <v>0</v>
      </c>
      <c r="L16" s="516">
        <v>0</v>
      </c>
      <c r="M16" s="516">
        <v>0</v>
      </c>
      <c r="N16" s="516">
        <v>0</v>
      </c>
      <c r="O16" s="516">
        <v>0</v>
      </c>
      <c r="P16" s="516">
        <v>0</v>
      </c>
      <c r="Q16" s="516">
        <v>0</v>
      </c>
      <c r="R16" s="516">
        <v>0</v>
      </c>
      <c r="S16" s="516">
        <v>0</v>
      </c>
      <c r="T16" s="516">
        <v>0</v>
      </c>
      <c r="U16" s="441"/>
      <c r="V16" s="441"/>
      <c r="W16" s="441"/>
      <c r="X16" s="441"/>
      <c r="Y16" s="441"/>
      <c r="Z16" s="441"/>
      <c r="AA16" s="441"/>
      <c r="AB16" s="441"/>
      <c r="AC16" s="441"/>
      <c r="AD16" s="441"/>
      <c r="AE16" s="441"/>
      <c r="AF16" s="441"/>
      <c r="AG16" s="441"/>
      <c r="AH16" s="441"/>
      <c r="AI16" s="441"/>
      <c r="AJ16" s="441"/>
      <c r="AK16" s="441"/>
      <c r="AL16" s="441"/>
      <c r="AM16" s="441"/>
    </row>
    <row r="17" spans="1:39">
      <c r="A17" s="454" t="s">
        <v>658</v>
      </c>
      <c r="B17" s="452" t="s">
        <v>659</v>
      </c>
      <c r="C17" s="526">
        <v>13206944627.717754</v>
      </c>
      <c r="D17" s="516">
        <v>12193180266.019032</v>
      </c>
      <c r="E17" s="516">
        <v>203894163.42625901</v>
      </c>
      <c r="F17" s="516">
        <v>26562.669932000001</v>
      </c>
      <c r="G17" s="516">
        <v>578834372.82482505</v>
      </c>
      <c r="H17" s="516">
        <v>44919318.354235999</v>
      </c>
      <c r="I17" s="516">
        <v>21932816.235486001</v>
      </c>
      <c r="J17" s="516">
        <v>18945677.953017998</v>
      </c>
      <c r="K17" s="516">
        <v>0</v>
      </c>
      <c r="L17" s="516">
        <v>434929988.87389803</v>
      </c>
      <c r="M17" s="516">
        <v>67677713.815347001</v>
      </c>
      <c r="N17" s="516">
        <v>33974866.818788998</v>
      </c>
      <c r="O17" s="516">
        <v>29262414.394388001</v>
      </c>
      <c r="P17" s="516">
        <v>52866930.155391999</v>
      </c>
      <c r="Q17" s="516">
        <v>31556647.254848</v>
      </c>
      <c r="R17" s="516">
        <v>27553914.443537999</v>
      </c>
      <c r="S17" s="516">
        <v>15358.675327999999</v>
      </c>
      <c r="T17" s="516">
        <v>27401.017216</v>
      </c>
      <c r="U17" s="441"/>
      <c r="V17" s="441"/>
      <c r="W17" s="441"/>
      <c r="X17" s="441"/>
      <c r="Y17" s="441"/>
      <c r="Z17" s="441"/>
      <c r="AA17" s="441"/>
      <c r="AB17" s="441"/>
      <c r="AC17" s="441"/>
      <c r="AD17" s="441"/>
      <c r="AE17" s="441"/>
      <c r="AF17" s="441"/>
      <c r="AG17" s="441"/>
      <c r="AH17" s="441"/>
      <c r="AI17" s="441"/>
      <c r="AJ17" s="441"/>
      <c r="AK17" s="441"/>
      <c r="AL17" s="441"/>
      <c r="AM17" s="441"/>
    </row>
    <row r="18" spans="1:39">
      <c r="A18" s="453" t="s">
        <v>660</v>
      </c>
      <c r="B18" s="453" t="s">
        <v>661</v>
      </c>
      <c r="C18" s="527">
        <v>12418809132.060884</v>
      </c>
      <c r="D18" s="516">
        <v>11426664351.718128</v>
      </c>
      <c r="E18" s="516">
        <v>189521301.43073899</v>
      </c>
      <c r="F18" s="516">
        <v>0</v>
      </c>
      <c r="G18" s="516">
        <v>574668061.16881096</v>
      </c>
      <c r="H18" s="516">
        <v>44829413.344236001</v>
      </c>
      <c r="I18" s="516">
        <v>21268033.475529999</v>
      </c>
      <c r="J18" s="516">
        <v>18208458.085818</v>
      </c>
      <c r="K18" s="516">
        <v>0</v>
      </c>
      <c r="L18" s="516">
        <v>417476719.17394602</v>
      </c>
      <c r="M18" s="516">
        <v>67602481.845347002</v>
      </c>
      <c r="N18" s="516">
        <v>33694881.028788999</v>
      </c>
      <c r="O18" s="516">
        <v>28432419.533588</v>
      </c>
      <c r="P18" s="516">
        <v>39166850.525551997</v>
      </c>
      <c r="Q18" s="516">
        <v>30984197.513856001</v>
      </c>
      <c r="R18" s="516">
        <v>27413232.708338</v>
      </c>
      <c r="S18" s="516">
        <v>0</v>
      </c>
      <c r="T18" s="516">
        <v>0</v>
      </c>
      <c r="U18" s="441"/>
      <c r="V18" s="441"/>
      <c r="W18" s="441"/>
      <c r="X18" s="441"/>
      <c r="Y18" s="441"/>
      <c r="Z18" s="441"/>
      <c r="AA18" s="441"/>
      <c r="AB18" s="441"/>
      <c r="AC18" s="441"/>
      <c r="AD18" s="441"/>
      <c r="AE18" s="441"/>
      <c r="AF18" s="441"/>
      <c r="AG18" s="441"/>
      <c r="AH18" s="441"/>
      <c r="AI18" s="441"/>
      <c r="AJ18" s="441"/>
      <c r="AK18" s="441"/>
      <c r="AL18" s="441"/>
      <c r="AM18" s="441"/>
    </row>
    <row r="19" spans="1:39">
      <c r="A19" s="454" t="s">
        <v>662</v>
      </c>
      <c r="B19" s="454" t="s">
        <v>663</v>
      </c>
      <c r="C19" s="528">
        <v>20475160978.846645</v>
      </c>
      <c r="D19" s="516">
        <v>18985128694.588428</v>
      </c>
      <c r="E19" s="516">
        <v>196692569.46487099</v>
      </c>
      <c r="F19" s="516">
        <v>830.46</v>
      </c>
      <c r="G19" s="516">
        <v>853104633.69980299</v>
      </c>
      <c r="H19" s="516">
        <v>55541065.297348998</v>
      </c>
      <c r="I19" s="516">
        <v>21076897.701735999</v>
      </c>
      <c r="J19" s="516">
        <v>19567765.977480002</v>
      </c>
      <c r="K19" s="516">
        <v>0</v>
      </c>
      <c r="L19" s="516">
        <v>636286463.45431995</v>
      </c>
      <c r="M19" s="516">
        <v>111965993.44471</v>
      </c>
      <c r="N19" s="516">
        <v>63515740.456928998</v>
      </c>
      <c r="O19" s="516">
        <v>37017910.574486002</v>
      </c>
      <c r="P19" s="516">
        <v>50181005.316016003</v>
      </c>
      <c r="Q19" s="516">
        <v>50325451.837109998</v>
      </c>
      <c r="R19" s="516">
        <v>40767965.202656999</v>
      </c>
      <c r="S19" s="516">
        <v>597.12147200000004</v>
      </c>
      <c r="T19" s="516">
        <v>328.51462400000003</v>
      </c>
      <c r="U19" s="441"/>
      <c r="V19" s="441"/>
      <c r="W19" s="441"/>
      <c r="X19" s="441"/>
      <c r="Y19" s="441"/>
      <c r="Z19" s="441"/>
      <c r="AA19" s="441"/>
      <c r="AB19" s="441"/>
      <c r="AC19" s="441"/>
      <c r="AD19" s="441"/>
      <c r="AE19" s="441"/>
      <c r="AF19" s="441"/>
      <c r="AG19" s="441"/>
      <c r="AH19" s="441"/>
      <c r="AI19" s="441"/>
      <c r="AJ19" s="441"/>
      <c r="AK19" s="441"/>
      <c r="AL19" s="441"/>
      <c r="AM19" s="441"/>
    </row>
    <row r="20" spans="1:39">
      <c r="A20" s="453" t="s">
        <v>664</v>
      </c>
      <c r="B20" s="453" t="s">
        <v>661</v>
      </c>
      <c r="C20" s="527">
        <v>20067583192.449863</v>
      </c>
      <c r="D20" s="516">
        <v>18583802111.740971</v>
      </c>
      <c r="E20" s="516">
        <v>185283820.892279</v>
      </c>
      <c r="F20" s="516">
        <v>0</v>
      </c>
      <c r="G20" s="516">
        <v>851656604.48459196</v>
      </c>
      <c r="H20" s="516">
        <v>55321669.107349001</v>
      </c>
      <c r="I20" s="516">
        <v>20584239.570092998</v>
      </c>
      <c r="J20" s="516">
        <v>19373772.137448002</v>
      </c>
      <c r="K20" s="516">
        <v>0</v>
      </c>
      <c r="L20" s="516">
        <v>632124476.224298</v>
      </c>
      <c r="M20" s="516">
        <v>111647231.76030999</v>
      </c>
      <c r="N20" s="516">
        <v>63126583.504459001</v>
      </c>
      <c r="O20" s="516">
        <v>36654216.858886003</v>
      </c>
      <c r="P20" s="516">
        <v>48634295.435970999</v>
      </c>
      <c r="Q20" s="516">
        <v>50312458.094678</v>
      </c>
      <c r="R20" s="516">
        <v>40560596.289696999</v>
      </c>
      <c r="S20" s="516">
        <v>0</v>
      </c>
      <c r="T20" s="516">
        <v>0</v>
      </c>
      <c r="U20" s="441"/>
      <c r="V20" s="441"/>
      <c r="W20" s="441"/>
      <c r="X20" s="441"/>
      <c r="Y20" s="441"/>
      <c r="Z20" s="441"/>
      <c r="AA20" s="441"/>
      <c r="AB20" s="441"/>
      <c r="AC20" s="441"/>
      <c r="AD20" s="441"/>
      <c r="AE20" s="441"/>
      <c r="AF20" s="441"/>
      <c r="AG20" s="441"/>
      <c r="AH20" s="441"/>
      <c r="AI20" s="441"/>
      <c r="AJ20" s="441"/>
      <c r="AK20" s="441"/>
      <c r="AL20" s="441"/>
      <c r="AM20" s="441"/>
    </row>
    <row r="21" spans="1:39">
      <c r="A21" s="455">
        <v>1.4</v>
      </c>
      <c r="B21" s="456" t="s">
        <v>665</v>
      </c>
      <c r="C21" s="529">
        <v>275724548.23518801</v>
      </c>
      <c r="D21" s="516">
        <v>274296637.73968297</v>
      </c>
      <c r="E21" s="516">
        <v>1521012.5906</v>
      </c>
      <c r="F21" s="516">
        <v>0</v>
      </c>
      <c r="G21" s="516">
        <v>449029.52360000001</v>
      </c>
      <c r="H21" s="516">
        <v>0</v>
      </c>
      <c r="I21" s="516">
        <v>82620.563200000004</v>
      </c>
      <c r="J21" s="516">
        <v>0</v>
      </c>
      <c r="K21" s="516">
        <v>0</v>
      </c>
      <c r="L21" s="516">
        <v>978880.97190500004</v>
      </c>
      <c r="M21" s="516">
        <v>89849.4</v>
      </c>
      <c r="N21" s="516">
        <v>0</v>
      </c>
      <c r="O21" s="516">
        <v>138204.65919999999</v>
      </c>
      <c r="P21" s="516">
        <v>750826.91270500002</v>
      </c>
      <c r="Q21" s="516">
        <v>0</v>
      </c>
      <c r="R21" s="516">
        <v>0</v>
      </c>
      <c r="S21" s="516">
        <v>0</v>
      </c>
      <c r="T21" s="516">
        <v>0</v>
      </c>
      <c r="U21" s="441"/>
      <c r="V21" s="441"/>
      <c r="W21" s="441"/>
      <c r="X21" s="441"/>
      <c r="Y21" s="441"/>
      <c r="Z21" s="441"/>
      <c r="AA21" s="441"/>
      <c r="AB21" s="441"/>
      <c r="AC21" s="441"/>
      <c r="AD21" s="441"/>
      <c r="AE21" s="441"/>
      <c r="AF21" s="441"/>
      <c r="AG21" s="441"/>
      <c r="AH21" s="441"/>
      <c r="AI21" s="441"/>
      <c r="AJ21" s="441"/>
      <c r="AK21" s="441"/>
      <c r="AL21" s="441"/>
      <c r="AM21" s="441"/>
    </row>
    <row r="22" spans="1:39">
      <c r="A22" s="455">
        <v>1.5</v>
      </c>
      <c r="B22" s="456" t="s">
        <v>666</v>
      </c>
      <c r="C22" s="529">
        <v>7967767.3940540003</v>
      </c>
      <c r="D22" s="516">
        <v>7967767.3940540003</v>
      </c>
      <c r="E22" s="516">
        <v>0</v>
      </c>
      <c r="F22" s="516">
        <v>0</v>
      </c>
      <c r="G22" s="516">
        <v>0</v>
      </c>
      <c r="H22" s="516">
        <v>0</v>
      </c>
      <c r="I22" s="516">
        <v>0</v>
      </c>
      <c r="J22" s="516">
        <v>0</v>
      </c>
      <c r="K22" s="516">
        <v>0</v>
      </c>
      <c r="L22" s="516">
        <v>0</v>
      </c>
      <c r="M22" s="516">
        <v>0</v>
      </c>
      <c r="N22" s="516">
        <v>0</v>
      </c>
      <c r="O22" s="516">
        <v>0</v>
      </c>
      <c r="P22" s="516">
        <v>0</v>
      </c>
      <c r="Q22" s="516">
        <v>0</v>
      </c>
      <c r="R22" s="516">
        <v>0</v>
      </c>
      <c r="S22" s="516">
        <v>0</v>
      </c>
      <c r="T22" s="516">
        <v>0</v>
      </c>
      <c r="U22" s="441"/>
      <c r="V22" s="441"/>
      <c r="W22" s="441"/>
      <c r="X22" s="441"/>
      <c r="Y22" s="441"/>
      <c r="Z22" s="441"/>
      <c r="AA22" s="441"/>
      <c r="AB22" s="441"/>
      <c r="AC22" s="441"/>
      <c r="AD22" s="441"/>
      <c r="AE22" s="441"/>
      <c r="AF22" s="441"/>
      <c r="AG22" s="441"/>
      <c r="AH22" s="441"/>
      <c r="AI22" s="441"/>
      <c r="AJ22" s="441"/>
      <c r="AK22" s="441"/>
      <c r="AL22" s="441"/>
      <c r="AM22" s="441"/>
    </row>
  </sheetData>
  <mergeCells count="6">
    <mergeCell ref="A5:B7"/>
    <mergeCell ref="D6:F6"/>
    <mergeCell ref="G6:K6"/>
    <mergeCell ref="L6:T6"/>
    <mergeCell ref="C6:C7"/>
    <mergeCell ref="C5:T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zoomScale="70" zoomScaleNormal="70" workbookViewId="0">
      <selection activeCell="AB57" sqref="AB57"/>
    </sheetView>
  </sheetViews>
  <sheetFormatPr defaultColWidth="9.140625" defaultRowHeight="12.75"/>
  <cols>
    <col min="1" max="1" width="8.140625" style="438" bestFit="1" customWidth="1"/>
    <col min="2" max="2" width="55.85546875" style="438" customWidth="1"/>
    <col min="3" max="3" width="14.5703125" style="438" customWidth="1"/>
    <col min="4" max="4" width="12.85546875" style="438" bestFit="1" customWidth="1"/>
    <col min="5" max="5" width="12" style="438" bestFit="1" customWidth="1"/>
    <col min="6" max="7" width="11.42578125" style="483" customWidth="1"/>
    <col min="8" max="9" width="11.42578125" style="438" customWidth="1"/>
    <col min="10" max="14" width="11.42578125" style="483" customWidth="1"/>
    <col min="15" max="15" width="14.5703125" style="438" bestFit="1" customWidth="1"/>
    <col min="16" max="16384" width="9.140625" style="438"/>
  </cols>
  <sheetData>
    <row r="1" spans="1:15" s="638" customFormat="1" ht="13.5">
      <c r="A1" s="637" t="s">
        <v>30</v>
      </c>
      <c r="B1" s="630" t="str">
        <f>'Info '!C2</f>
        <v>JSC TBC Bank</v>
      </c>
    </row>
    <row r="2" spans="1:15" s="638" customFormat="1" ht="13.5">
      <c r="A2" s="637" t="s">
        <v>31</v>
      </c>
      <c r="B2" s="639">
        <f>'1. key ratios '!B2</f>
        <v>44834</v>
      </c>
    </row>
    <row r="3" spans="1:15">
      <c r="A3" s="430" t="s">
        <v>667</v>
      </c>
      <c r="F3" s="438"/>
      <c r="G3" s="438"/>
      <c r="J3" s="438"/>
      <c r="K3" s="438"/>
      <c r="L3" s="438"/>
      <c r="M3" s="438"/>
      <c r="N3" s="438"/>
    </row>
    <row r="4" spans="1:15">
      <c r="F4" s="438"/>
      <c r="G4" s="438"/>
      <c r="J4" s="438"/>
      <c r="K4" s="438"/>
      <c r="L4" s="438"/>
      <c r="M4" s="438"/>
      <c r="N4" s="438"/>
    </row>
    <row r="5" spans="1:15" ht="46.5" customHeight="1">
      <c r="A5" s="763" t="s">
        <v>693</v>
      </c>
      <c r="B5" s="764"/>
      <c r="C5" s="808" t="s">
        <v>668</v>
      </c>
      <c r="D5" s="809"/>
      <c r="E5" s="809"/>
      <c r="F5" s="809"/>
      <c r="G5" s="809"/>
      <c r="H5" s="810"/>
      <c r="I5" s="808" t="s">
        <v>669</v>
      </c>
      <c r="J5" s="811"/>
      <c r="K5" s="811"/>
      <c r="L5" s="811"/>
      <c r="M5" s="811"/>
      <c r="N5" s="812"/>
      <c r="O5" s="813" t="s">
        <v>670</v>
      </c>
    </row>
    <row r="6" spans="1:15" ht="75" customHeight="1">
      <c r="A6" s="767"/>
      <c r="B6" s="768"/>
      <c r="C6" s="457"/>
      <c r="D6" s="458" t="s">
        <v>671</v>
      </c>
      <c r="E6" s="458" t="s">
        <v>672</v>
      </c>
      <c r="F6" s="458" t="s">
        <v>673</v>
      </c>
      <c r="G6" s="458" t="s">
        <v>674</v>
      </c>
      <c r="H6" s="458" t="s">
        <v>675</v>
      </c>
      <c r="I6" s="463"/>
      <c r="J6" s="458" t="s">
        <v>671</v>
      </c>
      <c r="K6" s="458" t="s">
        <v>672</v>
      </c>
      <c r="L6" s="458" t="s">
        <v>673</v>
      </c>
      <c r="M6" s="458" t="s">
        <v>674</v>
      </c>
      <c r="N6" s="458" t="s">
        <v>675</v>
      </c>
      <c r="O6" s="814"/>
    </row>
    <row r="7" spans="1:15">
      <c r="A7" s="434">
        <v>1</v>
      </c>
      <c r="B7" s="439" t="s">
        <v>696</v>
      </c>
      <c r="C7" s="530">
        <v>283649709.78070003</v>
      </c>
      <c r="D7" s="516">
        <v>271619809.12940001</v>
      </c>
      <c r="E7" s="516">
        <v>3863199.8372999998</v>
      </c>
      <c r="F7" s="531">
        <v>6283121.8734999998</v>
      </c>
      <c r="G7" s="531">
        <v>1547246.3326000001</v>
      </c>
      <c r="H7" s="516">
        <v>336332.6079</v>
      </c>
      <c r="I7" s="516">
        <v>8813608.5025680009</v>
      </c>
      <c r="J7" s="531">
        <v>5432396.1825879999</v>
      </c>
      <c r="K7" s="531">
        <v>386319.98372999998</v>
      </c>
      <c r="L7" s="531">
        <v>1884936.5620500001</v>
      </c>
      <c r="M7" s="531">
        <v>773623.16630000004</v>
      </c>
      <c r="N7" s="531">
        <v>336332.6079</v>
      </c>
      <c r="O7" s="516">
        <v>0</v>
      </c>
    </row>
    <row r="8" spans="1:15">
      <c r="A8" s="434">
        <v>2</v>
      </c>
      <c r="B8" s="439" t="s">
        <v>566</v>
      </c>
      <c r="C8" s="530">
        <v>320741917.86720002</v>
      </c>
      <c r="D8" s="516">
        <v>315768263.63139999</v>
      </c>
      <c r="E8" s="516">
        <v>1114667.6299999999</v>
      </c>
      <c r="F8" s="531">
        <v>2623855.9068</v>
      </c>
      <c r="G8" s="531">
        <v>632162.74</v>
      </c>
      <c r="H8" s="516">
        <v>602967.95900000003</v>
      </c>
      <c r="I8" s="516">
        <v>8133038.1366680004</v>
      </c>
      <c r="J8" s="531">
        <v>6315365.272628</v>
      </c>
      <c r="K8" s="531">
        <v>111466.76300000001</v>
      </c>
      <c r="L8" s="531">
        <v>787156.77203999995</v>
      </c>
      <c r="M8" s="531">
        <v>316081.37</v>
      </c>
      <c r="N8" s="531">
        <v>602967.95900000003</v>
      </c>
      <c r="O8" s="516">
        <v>0</v>
      </c>
    </row>
    <row r="9" spans="1:15">
      <c r="A9" s="434">
        <v>3</v>
      </c>
      <c r="B9" s="439" t="s">
        <v>567</v>
      </c>
      <c r="C9" s="530">
        <v>132861845.5707</v>
      </c>
      <c r="D9" s="516">
        <v>132507140.9755</v>
      </c>
      <c r="E9" s="516">
        <v>20977.24</v>
      </c>
      <c r="F9" s="532">
        <v>103852.85129999999</v>
      </c>
      <c r="G9" s="532">
        <v>48270.02</v>
      </c>
      <c r="H9" s="516">
        <v>181604.48389999999</v>
      </c>
      <c r="I9" s="516">
        <v>2889135.8928</v>
      </c>
      <c r="J9" s="532">
        <v>2650142.8195099998</v>
      </c>
      <c r="K9" s="532">
        <v>2097.7240000000002</v>
      </c>
      <c r="L9" s="532">
        <v>31155.855390000001</v>
      </c>
      <c r="M9" s="532">
        <v>24135.01</v>
      </c>
      <c r="N9" s="532">
        <v>181604.48389999999</v>
      </c>
      <c r="O9" s="516">
        <v>0</v>
      </c>
    </row>
    <row r="10" spans="1:15">
      <c r="A10" s="434">
        <v>4</v>
      </c>
      <c r="B10" s="712" t="s">
        <v>697</v>
      </c>
      <c r="C10" s="530">
        <v>656972991.14160001</v>
      </c>
      <c r="D10" s="516">
        <v>545992990.69120002</v>
      </c>
      <c r="E10" s="516">
        <v>65795008.586599998</v>
      </c>
      <c r="F10" s="532">
        <v>39406027.849100001</v>
      </c>
      <c r="G10" s="532">
        <v>5266374.5837000003</v>
      </c>
      <c r="H10" s="516">
        <v>512589.43099999998</v>
      </c>
      <c r="I10" s="516">
        <v>32466945.750064</v>
      </c>
      <c r="J10" s="532">
        <v>10919859.813824</v>
      </c>
      <c r="K10" s="532">
        <v>6579500.8586600004</v>
      </c>
      <c r="L10" s="532">
        <v>11821808.354730001</v>
      </c>
      <c r="M10" s="532">
        <v>2633187.2918500002</v>
      </c>
      <c r="N10" s="532">
        <v>512589.43099999998</v>
      </c>
      <c r="O10" s="516">
        <v>0</v>
      </c>
    </row>
    <row r="11" spans="1:15">
      <c r="A11" s="434">
        <v>5</v>
      </c>
      <c r="B11" s="439" t="s">
        <v>568</v>
      </c>
      <c r="C11" s="530">
        <v>990182070.28489995</v>
      </c>
      <c r="D11" s="516">
        <v>844907015.96300006</v>
      </c>
      <c r="E11" s="516">
        <v>115935930.42470001</v>
      </c>
      <c r="F11" s="532">
        <v>26636358.705600001</v>
      </c>
      <c r="G11" s="532">
        <v>2265080.3254</v>
      </c>
      <c r="H11" s="516">
        <v>437684.86619999999</v>
      </c>
      <c r="I11" s="516">
        <v>38052866.00231</v>
      </c>
      <c r="J11" s="532">
        <v>16898140.319260001</v>
      </c>
      <c r="K11" s="532">
        <v>11593593.042470001</v>
      </c>
      <c r="L11" s="532">
        <v>7990907.6116800001</v>
      </c>
      <c r="M11" s="532">
        <v>1132540.1627</v>
      </c>
      <c r="N11" s="532">
        <v>437684.86619999999</v>
      </c>
      <c r="O11" s="516">
        <v>0</v>
      </c>
    </row>
    <row r="12" spans="1:15">
      <c r="A12" s="434">
        <v>6</v>
      </c>
      <c r="B12" s="439" t="s">
        <v>569</v>
      </c>
      <c r="C12" s="530">
        <v>426295954.39209998</v>
      </c>
      <c r="D12" s="516">
        <v>361061467.8175</v>
      </c>
      <c r="E12" s="516">
        <v>29773915.317400001</v>
      </c>
      <c r="F12" s="532">
        <v>13184019.1702</v>
      </c>
      <c r="G12" s="532">
        <v>20863614.305399999</v>
      </c>
      <c r="H12" s="516">
        <v>1412937.7816000001</v>
      </c>
      <c r="I12" s="516">
        <v>25998571.573449999</v>
      </c>
      <c r="J12" s="532">
        <v>7221229.35635</v>
      </c>
      <c r="K12" s="532">
        <v>2977391.53174</v>
      </c>
      <c r="L12" s="532">
        <v>3955205.7510600002</v>
      </c>
      <c r="M12" s="532">
        <v>10431807.1527</v>
      </c>
      <c r="N12" s="532">
        <v>1412937.7816000001</v>
      </c>
      <c r="O12" s="516">
        <v>0</v>
      </c>
    </row>
    <row r="13" spans="1:15">
      <c r="A13" s="434">
        <v>7</v>
      </c>
      <c r="B13" s="439" t="s">
        <v>570</v>
      </c>
      <c r="C13" s="530">
        <v>475678202.56830001</v>
      </c>
      <c r="D13" s="516">
        <v>446394192.56290001</v>
      </c>
      <c r="E13" s="516">
        <v>4138534.0055999998</v>
      </c>
      <c r="F13" s="532">
        <v>21409782.983399998</v>
      </c>
      <c r="G13" s="532">
        <v>2283970.8448999999</v>
      </c>
      <c r="H13" s="516">
        <v>1451722.1714999999</v>
      </c>
      <c r="I13" s="516">
        <v>18358379.740788002</v>
      </c>
      <c r="J13" s="532">
        <v>8927883.8512580004</v>
      </c>
      <c r="K13" s="532">
        <v>413853.40055999998</v>
      </c>
      <c r="L13" s="532">
        <v>6422934.8950199997</v>
      </c>
      <c r="M13" s="532">
        <v>1141985.42245</v>
      </c>
      <c r="N13" s="532">
        <v>1451722.1714999999</v>
      </c>
      <c r="O13" s="516">
        <v>0</v>
      </c>
    </row>
    <row r="14" spans="1:15">
      <c r="A14" s="434">
        <v>8</v>
      </c>
      <c r="B14" s="439" t="s">
        <v>571</v>
      </c>
      <c r="C14" s="530">
        <v>620000744.37849998</v>
      </c>
      <c r="D14" s="516">
        <v>599080899.26830006</v>
      </c>
      <c r="E14" s="516">
        <v>5939125.0599999996</v>
      </c>
      <c r="F14" s="532">
        <v>11150666.165999999</v>
      </c>
      <c r="G14" s="532">
        <v>1809953.6428</v>
      </c>
      <c r="H14" s="516">
        <v>2020100.2413999999</v>
      </c>
      <c r="I14" s="516">
        <v>18845807.403965998</v>
      </c>
      <c r="J14" s="532">
        <v>11981617.985366</v>
      </c>
      <c r="K14" s="532">
        <v>593912.50600000005</v>
      </c>
      <c r="L14" s="532">
        <v>3345199.8498</v>
      </c>
      <c r="M14" s="532">
        <v>904976.82140000002</v>
      </c>
      <c r="N14" s="532">
        <v>2020100.2413999999</v>
      </c>
      <c r="O14" s="516">
        <v>0</v>
      </c>
    </row>
    <row r="15" spans="1:15">
      <c r="A15" s="434">
        <v>9</v>
      </c>
      <c r="B15" s="439" t="s">
        <v>572</v>
      </c>
      <c r="C15" s="530">
        <v>387524411.84189999</v>
      </c>
      <c r="D15" s="516">
        <v>370962010.24989998</v>
      </c>
      <c r="E15" s="516">
        <v>7314979.7723000003</v>
      </c>
      <c r="F15" s="532">
        <v>3886791.1883</v>
      </c>
      <c r="G15" s="532">
        <v>4552773.1407000003</v>
      </c>
      <c r="H15" s="516">
        <v>807857.49069999997</v>
      </c>
      <c r="I15" s="516">
        <v>12401019.599768</v>
      </c>
      <c r="J15" s="532">
        <v>7419240.2049979996</v>
      </c>
      <c r="K15" s="532">
        <v>731497.97722999996</v>
      </c>
      <c r="L15" s="532">
        <v>1166037.3564899999</v>
      </c>
      <c r="M15" s="532">
        <v>2276386.5703500002</v>
      </c>
      <c r="N15" s="532">
        <v>807857.49069999997</v>
      </c>
      <c r="O15" s="516">
        <v>0</v>
      </c>
    </row>
    <row r="16" spans="1:15">
      <c r="A16" s="434">
        <v>10</v>
      </c>
      <c r="B16" s="439" t="s">
        <v>573</v>
      </c>
      <c r="C16" s="530">
        <v>163363146.62639999</v>
      </c>
      <c r="D16" s="516">
        <v>160558314.06029999</v>
      </c>
      <c r="E16" s="516">
        <v>1456888.1126000001</v>
      </c>
      <c r="F16" s="532">
        <v>757350.0784</v>
      </c>
      <c r="G16" s="532">
        <v>128666.8716</v>
      </c>
      <c r="H16" s="516">
        <v>461927.50349999999</v>
      </c>
      <c r="I16" s="516">
        <v>4110321.055286</v>
      </c>
      <c r="J16" s="532">
        <v>3211166.2812060001</v>
      </c>
      <c r="K16" s="532">
        <v>145688.81125999999</v>
      </c>
      <c r="L16" s="532">
        <v>227205.02351999999</v>
      </c>
      <c r="M16" s="532">
        <v>64333.435799999999</v>
      </c>
      <c r="N16" s="532">
        <v>461927.50349999999</v>
      </c>
      <c r="O16" s="516">
        <v>0</v>
      </c>
    </row>
    <row r="17" spans="1:15">
      <c r="A17" s="434">
        <v>11</v>
      </c>
      <c r="B17" s="439" t="s">
        <v>574</v>
      </c>
      <c r="C17" s="530">
        <v>141371882.9716</v>
      </c>
      <c r="D17" s="516">
        <v>133863108.8337</v>
      </c>
      <c r="E17" s="516">
        <v>911543.90610000002</v>
      </c>
      <c r="F17" s="532">
        <v>5650427.8283000002</v>
      </c>
      <c r="G17" s="532">
        <v>454186.89490000001</v>
      </c>
      <c r="H17" s="516">
        <v>492615.5086</v>
      </c>
      <c r="I17" s="516">
        <v>5183253.871824</v>
      </c>
      <c r="J17" s="532">
        <v>2677262.176674</v>
      </c>
      <c r="K17" s="532">
        <v>91154.390610000002</v>
      </c>
      <c r="L17" s="532">
        <v>1695128.34849</v>
      </c>
      <c r="M17" s="532">
        <v>227093.44745000001</v>
      </c>
      <c r="N17" s="532">
        <v>492615.5086</v>
      </c>
      <c r="O17" s="516">
        <v>0</v>
      </c>
    </row>
    <row r="18" spans="1:15">
      <c r="A18" s="434">
        <v>12</v>
      </c>
      <c r="B18" s="439" t="s">
        <v>575</v>
      </c>
      <c r="C18" s="530">
        <v>1334187573.3183999</v>
      </c>
      <c r="D18" s="516">
        <v>1272737514.4707999</v>
      </c>
      <c r="E18" s="516">
        <v>18657990.993299998</v>
      </c>
      <c r="F18" s="532">
        <v>33553878.810400002</v>
      </c>
      <c r="G18" s="532">
        <v>3631360.5701000001</v>
      </c>
      <c r="H18" s="516">
        <v>5606828.4737999998</v>
      </c>
      <c r="I18" s="516">
        <v>44809221.790716</v>
      </c>
      <c r="J18" s="532">
        <v>25454750.289416</v>
      </c>
      <c r="K18" s="532">
        <v>1865799.0993300001</v>
      </c>
      <c r="L18" s="532">
        <v>10066163.64312</v>
      </c>
      <c r="M18" s="532">
        <v>1815680.2850500001</v>
      </c>
      <c r="N18" s="532">
        <v>5606828.4737999998</v>
      </c>
      <c r="O18" s="516">
        <v>0</v>
      </c>
    </row>
    <row r="19" spans="1:15">
      <c r="A19" s="434">
        <v>13</v>
      </c>
      <c r="B19" s="439" t="s">
        <v>576</v>
      </c>
      <c r="C19" s="530">
        <v>586812819.11520004</v>
      </c>
      <c r="D19" s="516">
        <v>565285979.18009996</v>
      </c>
      <c r="E19" s="516">
        <v>6716186.2340000002</v>
      </c>
      <c r="F19" s="532">
        <v>9221549.4272000007</v>
      </c>
      <c r="G19" s="532">
        <v>1918370.3681999999</v>
      </c>
      <c r="H19" s="516">
        <v>3670733.9057</v>
      </c>
      <c r="I19" s="516">
        <v>19373722.124961998</v>
      </c>
      <c r="J19" s="532">
        <v>11305719.583602</v>
      </c>
      <c r="K19" s="532">
        <v>671618.62340000004</v>
      </c>
      <c r="L19" s="532">
        <v>2766464.82816</v>
      </c>
      <c r="M19" s="532">
        <v>959185.18409999995</v>
      </c>
      <c r="N19" s="532">
        <v>3670733.9057</v>
      </c>
      <c r="O19" s="516">
        <v>0</v>
      </c>
    </row>
    <row r="20" spans="1:15">
      <c r="A20" s="434">
        <v>14</v>
      </c>
      <c r="B20" s="439" t="s">
        <v>577</v>
      </c>
      <c r="C20" s="530">
        <v>924948276.23220003</v>
      </c>
      <c r="D20" s="516">
        <v>701989510.20089996</v>
      </c>
      <c r="E20" s="516">
        <v>181044325.4779</v>
      </c>
      <c r="F20" s="532">
        <v>39729128.261100002</v>
      </c>
      <c r="G20" s="532">
        <v>528812.1655</v>
      </c>
      <c r="H20" s="516">
        <v>1656500.1268</v>
      </c>
      <c r="I20" s="516">
        <v>45983867.439687997</v>
      </c>
      <c r="J20" s="532">
        <v>14039790.204018001</v>
      </c>
      <c r="K20" s="532">
        <v>18104432.547789998</v>
      </c>
      <c r="L20" s="532">
        <v>11918738.478329999</v>
      </c>
      <c r="M20" s="532">
        <v>264406.08275</v>
      </c>
      <c r="N20" s="532">
        <v>1656500.1268</v>
      </c>
      <c r="O20" s="516">
        <v>0</v>
      </c>
    </row>
    <row r="21" spans="1:15">
      <c r="A21" s="434">
        <v>15</v>
      </c>
      <c r="B21" s="439" t="s">
        <v>578</v>
      </c>
      <c r="C21" s="530">
        <v>312693222.79149997</v>
      </c>
      <c r="D21" s="516">
        <v>278070951.64679998</v>
      </c>
      <c r="E21" s="516">
        <v>10117272.915999999</v>
      </c>
      <c r="F21" s="532">
        <v>23100443.9256</v>
      </c>
      <c r="G21" s="532">
        <v>518473.68900000001</v>
      </c>
      <c r="H21" s="516">
        <v>886080.61410000001</v>
      </c>
      <c r="I21" s="516">
        <v>14648596.960816</v>
      </c>
      <c r="J21" s="532">
        <v>5561419.0329360003</v>
      </c>
      <c r="K21" s="532">
        <v>1011727.2916</v>
      </c>
      <c r="L21" s="532">
        <v>6930133.1776799997</v>
      </c>
      <c r="M21" s="532">
        <v>259236.84450000001</v>
      </c>
      <c r="N21" s="532">
        <v>886080.61410000001</v>
      </c>
      <c r="O21" s="516">
        <v>0</v>
      </c>
    </row>
    <row r="22" spans="1:15">
      <c r="A22" s="434">
        <v>16</v>
      </c>
      <c r="B22" s="439" t="s">
        <v>579</v>
      </c>
      <c r="C22" s="530">
        <v>167960909.52169999</v>
      </c>
      <c r="D22" s="516">
        <v>162227747.29499999</v>
      </c>
      <c r="E22" s="516">
        <v>4634314.1366999997</v>
      </c>
      <c r="F22" s="532">
        <v>438464.67170000001</v>
      </c>
      <c r="G22" s="532">
        <v>157560.9811</v>
      </c>
      <c r="H22" s="516">
        <v>502822.43719999999</v>
      </c>
      <c r="I22" s="516">
        <v>4421128.6888300003</v>
      </c>
      <c r="J22" s="532">
        <v>3244554.9459000002</v>
      </c>
      <c r="K22" s="532">
        <v>463431.41366999998</v>
      </c>
      <c r="L22" s="532">
        <v>131539.40151</v>
      </c>
      <c r="M22" s="532">
        <v>78780.490550000002</v>
      </c>
      <c r="N22" s="532">
        <v>502822.43719999999</v>
      </c>
      <c r="O22" s="516">
        <v>0</v>
      </c>
    </row>
    <row r="23" spans="1:15">
      <c r="A23" s="434">
        <v>17</v>
      </c>
      <c r="B23" s="439" t="s">
        <v>700</v>
      </c>
      <c r="C23" s="530">
        <v>200422484.47170001</v>
      </c>
      <c r="D23" s="516">
        <v>158324800.2789</v>
      </c>
      <c r="E23" s="516">
        <v>38463662.555699997</v>
      </c>
      <c r="F23" s="532">
        <v>3573372.8895999999</v>
      </c>
      <c r="G23" s="532">
        <v>47785.96</v>
      </c>
      <c r="H23" s="516">
        <v>12862.7875</v>
      </c>
      <c r="I23" s="516">
        <v>8121629.8955279998</v>
      </c>
      <c r="J23" s="532">
        <v>3166496.0055780001</v>
      </c>
      <c r="K23" s="532">
        <v>3846366.25557</v>
      </c>
      <c r="L23" s="532">
        <v>1072011.8668800001</v>
      </c>
      <c r="M23" s="532">
        <v>23892.98</v>
      </c>
      <c r="N23" s="532">
        <v>12862.7875</v>
      </c>
      <c r="O23" s="516">
        <v>0</v>
      </c>
    </row>
    <row r="24" spans="1:15">
      <c r="A24" s="434">
        <v>18</v>
      </c>
      <c r="B24" s="439" t="s">
        <v>580</v>
      </c>
      <c r="C24" s="530">
        <v>904238655.47749996</v>
      </c>
      <c r="D24" s="516">
        <v>869343565.7888</v>
      </c>
      <c r="E24" s="516">
        <v>33292159.2256</v>
      </c>
      <c r="F24" s="532">
        <v>244007.56</v>
      </c>
      <c r="G24" s="532">
        <v>1265586.8400000001</v>
      </c>
      <c r="H24" s="516">
        <v>93336.063099999999</v>
      </c>
      <c r="I24" s="516">
        <v>21515418.989436001</v>
      </c>
      <c r="J24" s="532">
        <v>17386871.315776002</v>
      </c>
      <c r="K24" s="532">
        <v>3329215.9225599999</v>
      </c>
      <c r="L24" s="532">
        <v>73202.267999999996</v>
      </c>
      <c r="M24" s="532">
        <v>632793.42000000004</v>
      </c>
      <c r="N24" s="532">
        <v>93336.063099999999</v>
      </c>
      <c r="O24" s="516">
        <v>0</v>
      </c>
    </row>
    <row r="25" spans="1:15">
      <c r="A25" s="434">
        <v>19</v>
      </c>
      <c r="B25" s="439" t="s">
        <v>581</v>
      </c>
      <c r="C25" s="530">
        <v>97162242.131799996</v>
      </c>
      <c r="D25" s="516">
        <v>96193263.422299996</v>
      </c>
      <c r="E25" s="516">
        <v>177387.66</v>
      </c>
      <c r="F25" s="532">
        <v>532387.21939999994</v>
      </c>
      <c r="G25" s="532">
        <v>214882.90210000001</v>
      </c>
      <c r="H25" s="516">
        <v>44320.928</v>
      </c>
      <c r="I25" s="516">
        <v>2253082.579316</v>
      </c>
      <c r="J25" s="532">
        <v>1923865.2684460001</v>
      </c>
      <c r="K25" s="532">
        <v>17738.766</v>
      </c>
      <c r="L25" s="532">
        <v>159716.16581999999</v>
      </c>
      <c r="M25" s="532">
        <v>107441.45105</v>
      </c>
      <c r="N25" s="532">
        <v>44320.928</v>
      </c>
      <c r="O25" s="516">
        <v>0</v>
      </c>
    </row>
    <row r="26" spans="1:15">
      <c r="A26" s="434">
        <v>20</v>
      </c>
      <c r="B26" s="439" t="s">
        <v>699</v>
      </c>
      <c r="C26" s="530">
        <v>515424177.09189999</v>
      </c>
      <c r="D26" s="516">
        <v>502962958.96820003</v>
      </c>
      <c r="E26" s="516">
        <v>6396622.1026999997</v>
      </c>
      <c r="F26" s="532">
        <v>4105197.6235000002</v>
      </c>
      <c r="G26" s="532">
        <v>1243060.5948000001</v>
      </c>
      <c r="H26" s="516">
        <v>716337.8027</v>
      </c>
      <c r="I26" s="516">
        <v>13268348.776784001</v>
      </c>
      <c r="J26" s="532">
        <v>10059259.179364</v>
      </c>
      <c r="K26" s="532">
        <v>639662.21027000004</v>
      </c>
      <c r="L26" s="532">
        <v>1231559.2870499999</v>
      </c>
      <c r="M26" s="532">
        <v>621530.29740000004</v>
      </c>
      <c r="N26" s="532">
        <v>716337.8027</v>
      </c>
      <c r="O26" s="516">
        <v>0</v>
      </c>
    </row>
    <row r="27" spans="1:15">
      <c r="A27" s="434">
        <v>21</v>
      </c>
      <c r="B27" s="439" t="s">
        <v>582</v>
      </c>
      <c r="C27" s="530">
        <v>47141756.3781</v>
      </c>
      <c r="D27" s="516">
        <v>46117478.814300001</v>
      </c>
      <c r="E27" s="516">
        <v>112592.59</v>
      </c>
      <c r="F27" s="532">
        <v>269559.32620000001</v>
      </c>
      <c r="G27" s="532">
        <v>90937.898400000005</v>
      </c>
      <c r="H27" s="516">
        <v>551187.74919999996</v>
      </c>
      <c r="I27" s="516">
        <v>1611133.331546</v>
      </c>
      <c r="J27" s="532">
        <v>922349.57628599997</v>
      </c>
      <c r="K27" s="532">
        <v>11259.259</v>
      </c>
      <c r="L27" s="532">
        <v>80867.797860000006</v>
      </c>
      <c r="M27" s="532">
        <v>45468.949200000003</v>
      </c>
      <c r="N27" s="532">
        <v>551187.74919999996</v>
      </c>
      <c r="O27" s="516">
        <v>0</v>
      </c>
    </row>
    <row r="28" spans="1:15">
      <c r="A28" s="434">
        <v>22</v>
      </c>
      <c r="B28" s="439" t="s">
        <v>583</v>
      </c>
      <c r="C28" s="530">
        <v>50189490.682899997</v>
      </c>
      <c r="D28" s="516">
        <v>49043684.555299997</v>
      </c>
      <c r="E28" s="516">
        <v>264334.68</v>
      </c>
      <c r="F28" s="532">
        <v>670983.61</v>
      </c>
      <c r="G28" s="532">
        <v>196000.83840000001</v>
      </c>
      <c r="H28" s="516">
        <v>14486.9992</v>
      </c>
      <c r="I28" s="516">
        <v>1321089.660506</v>
      </c>
      <c r="J28" s="532">
        <v>980873.69110599998</v>
      </c>
      <c r="K28" s="532">
        <v>26433.468000000001</v>
      </c>
      <c r="L28" s="532">
        <v>201295.08300000001</v>
      </c>
      <c r="M28" s="532">
        <v>98000.419200000004</v>
      </c>
      <c r="N28" s="532">
        <v>14486.9992</v>
      </c>
      <c r="O28" s="516">
        <v>0</v>
      </c>
    </row>
    <row r="29" spans="1:15">
      <c r="A29" s="434">
        <v>23</v>
      </c>
      <c r="B29" s="439" t="s">
        <v>584</v>
      </c>
      <c r="C29" s="530">
        <v>3556059623.9287</v>
      </c>
      <c r="D29" s="516">
        <v>3349440693.2375002</v>
      </c>
      <c r="E29" s="516">
        <v>88981991.169799998</v>
      </c>
      <c r="F29" s="532">
        <v>87256925.186499998</v>
      </c>
      <c r="G29" s="532">
        <v>17638574.491999999</v>
      </c>
      <c r="H29" s="516">
        <v>12741439.842900001</v>
      </c>
      <c r="I29" s="516">
        <v>123624817.62658</v>
      </c>
      <c r="J29" s="532">
        <v>66988813.864749998</v>
      </c>
      <c r="K29" s="532">
        <v>8898199.1169799995</v>
      </c>
      <c r="L29" s="532">
        <v>26177077.555950001</v>
      </c>
      <c r="M29" s="532">
        <v>8819287.2459999993</v>
      </c>
      <c r="N29" s="532">
        <v>12741439.842900001</v>
      </c>
      <c r="O29" s="516">
        <v>0</v>
      </c>
    </row>
    <row r="30" spans="1:15">
      <c r="A30" s="434">
        <v>24</v>
      </c>
      <c r="B30" s="439" t="s">
        <v>698</v>
      </c>
      <c r="C30" s="530">
        <v>913734057.38250005</v>
      </c>
      <c r="D30" s="516">
        <v>880277214.03320003</v>
      </c>
      <c r="E30" s="516">
        <v>14128579.376599999</v>
      </c>
      <c r="F30" s="532">
        <v>11309578.59</v>
      </c>
      <c r="G30" s="532">
        <v>3073516.37</v>
      </c>
      <c r="H30" s="516">
        <v>4945169.0126999998</v>
      </c>
      <c r="I30" s="516">
        <v>28893202.993023999</v>
      </c>
      <c r="J30" s="532">
        <v>17605544.280664001</v>
      </c>
      <c r="K30" s="532">
        <v>1412857.9376600001</v>
      </c>
      <c r="L30" s="532">
        <v>3392873.577</v>
      </c>
      <c r="M30" s="532">
        <v>1536758.1850000001</v>
      </c>
      <c r="N30" s="532">
        <v>4945169.0126999998</v>
      </c>
      <c r="O30" s="516">
        <v>0</v>
      </c>
    </row>
    <row r="31" spans="1:15">
      <c r="A31" s="434">
        <v>25</v>
      </c>
      <c r="B31" s="439" t="s">
        <v>585</v>
      </c>
      <c r="C31" s="530">
        <v>2055721636.1977</v>
      </c>
      <c r="D31" s="516">
        <v>1929809075.4439001</v>
      </c>
      <c r="E31" s="516">
        <v>39311803.869999997</v>
      </c>
      <c r="F31" s="532">
        <v>64866218.228500001</v>
      </c>
      <c r="G31" s="532">
        <v>15986705.268200001</v>
      </c>
      <c r="H31" s="516">
        <v>5747833.3870999999</v>
      </c>
      <c r="I31" s="516">
        <v>75728413.385628</v>
      </c>
      <c r="J31" s="532">
        <v>38596181.508878</v>
      </c>
      <c r="K31" s="532">
        <v>3931180.3870000001</v>
      </c>
      <c r="L31" s="532">
        <v>19459865.46855</v>
      </c>
      <c r="M31" s="532">
        <v>7993352.6341000004</v>
      </c>
      <c r="N31" s="532">
        <v>5747833.3870999999</v>
      </c>
      <c r="O31" s="516">
        <v>0</v>
      </c>
    </row>
    <row r="32" spans="1:15">
      <c r="A32" s="434">
        <v>26</v>
      </c>
      <c r="B32" s="439" t="s">
        <v>695</v>
      </c>
      <c r="C32" s="530">
        <v>504452472.81760001</v>
      </c>
      <c r="D32" s="516">
        <v>451323197.20730001</v>
      </c>
      <c r="E32" s="516">
        <v>11410488.987199999</v>
      </c>
      <c r="F32" s="532">
        <v>18161819.9252</v>
      </c>
      <c r="G32" s="532">
        <v>4641744.8294000002</v>
      </c>
      <c r="H32" s="516">
        <v>18915221.868500002</v>
      </c>
      <c r="I32" s="516">
        <v>36852153.103625998</v>
      </c>
      <c r="J32" s="532">
        <v>9026463.9441459998</v>
      </c>
      <c r="K32" s="532">
        <v>1141048.8987199999</v>
      </c>
      <c r="L32" s="532">
        <v>5448545.9775599996</v>
      </c>
      <c r="M32" s="532">
        <v>2320872.4147000001</v>
      </c>
      <c r="N32" s="532">
        <v>18915221.868500002</v>
      </c>
      <c r="O32" s="516">
        <v>0</v>
      </c>
    </row>
    <row r="33" spans="1:15">
      <c r="A33" s="434">
        <v>27</v>
      </c>
      <c r="B33" s="459" t="s">
        <v>108</v>
      </c>
      <c r="C33" s="533">
        <v>16769792274.963301</v>
      </c>
      <c r="D33" s="516">
        <v>15495862847.7264</v>
      </c>
      <c r="E33" s="516">
        <v>689974481.86810005</v>
      </c>
      <c r="F33" s="532">
        <v>428125769.85579997</v>
      </c>
      <c r="G33" s="532">
        <v>91005673.4692</v>
      </c>
      <c r="H33" s="516">
        <v>64823502.043799996</v>
      </c>
      <c r="I33" s="516">
        <v>617678774.87647796</v>
      </c>
      <c r="J33" s="532">
        <v>309917256.95452797</v>
      </c>
      <c r="K33" s="532">
        <v>68997448.186810002</v>
      </c>
      <c r="L33" s="532">
        <v>128437730.95674001</v>
      </c>
      <c r="M33" s="532">
        <v>45502836.7346</v>
      </c>
      <c r="N33" s="532">
        <v>64823502.043799996</v>
      </c>
      <c r="O33" s="516">
        <v>18650753.989999998</v>
      </c>
    </row>
    <row r="34" spans="1:15">
      <c r="A34" s="441"/>
      <c r="B34" s="441"/>
      <c r="C34" s="441"/>
      <c r="D34" s="441"/>
      <c r="E34" s="441"/>
      <c r="H34" s="441"/>
      <c r="I34" s="441"/>
      <c r="O34" s="441"/>
    </row>
    <row r="35" spans="1:15">
      <c r="A35" s="441"/>
      <c r="B35" s="473"/>
      <c r="C35" s="473"/>
      <c r="D35" s="441"/>
      <c r="E35" s="441"/>
      <c r="H35" s="441"/>
      <c r="I35" s="441"/>
      <c r="O35" s="441"/>
    </row>
    <row r="36" spans="1:15">
      <c r="A36" s="441"/>
      <c r="B36" s="441"/>
      <c r="C36" s="441"/>
      <c r="D36" s="441"/>
      <c r="E36" s="441"/>
      <c r="H36" s="441"/>
      <c r="I36" s="441"/>
      <c r="O36" s="441"/>
    </row>
    <row r="37" spans="1:15">
      <c r="A37" s="441"/>
      <c r="B37" s="441"/>
      <c r="C37" s="441"/>
      <c r="D37" s="441"/>
      <c r="E37" s="441"/>
      <c r="H37" s="441"/>
      <c r="I37" s="441"/>
      <c r="O37" s="441"/>
    </row>
    <row r="38" spans="1:15">
      <c r="A38" s="441"/>
      <c r="B38" s="441"/>
      <c r="C38" s="441"/>
      <c r="D38" s="441"/>
      <c r="E38" s="441"/>
      <c r="H38" s="441"/>
      <c r="I38" s="441"/>
      <c r="O38" s="441"/>
    </row>
    <row r="39" spans="1:15">
      <c r="A39" s="441"/>
      <c r="B39" s="441"/>
      <c r="C39" s="441"/>
      <c r="D39" s="441"/>
      <c r="E39" s="441"/>
      <c r="H39" s="441"/>
      <c r="I39" s="441"/>
      <c r="O39" s="441"/>
    </row>
    <row r="40" spans="1:15">
      <c r="A40" s="441"/>
      <c r="B40" s="441"/>
      <c r="C40" s="441"/>
      <c r="D40" s="441"/>
      <c r="E40" s="441"/>
      <c r="H40" s="441"/>
      <c r="I40" s="441"/>
      <c r="O40" s="441"/>
    </row>
    <row r="41" spans="1:15">
      <c r="A41" s="474"/>
      <c r="B41" s="474"/>
      <c r="C41" s="474"/>
      <c r="D41" s="441"/>
      <c r="E41" s="441"/>
      <c r="H41" s="441"/>
      <c r="I41" s="441"/>
      <c r="O41" s="441"/>
    </row>
    <row r="42" spans="1:15">
      <c r="A42" s="474"/>
      <c r="B42" s="474"/>
      <c r="C42" s="474"/>
      <c r="D42" s="441"/>
      <c r="E42" s="441"/>
      <c r="H42" s="441"/>
      <c r="I42" s="441"/>
      <c r="O42" s="441"/>
    </row>
    <row r="43" spans="1:15">
      <c r="A43" s="441"/>
      <c r="B43" s="441"/>
      <c r="C43" s="441"/>
      <c r="D43" s="441"/>
      <c r="E43" s="441"/>
      <c r="H43" s="441"/>
      <c r="I43" s="441"/>
      <c r="O43" s="441"/>
    </row>
    <row r="44" spans="1:15">
      <c r="A44" s="441"/>
      <c r="B44" s="441"/>
      <c r="C44" s="441"/>
      <c r="D44" s="441"/>
      <c r="E44" s="441"/>
      <c r="H44" s="441"/>
      <c r="I44" s="441"/>
      <c r="O44" s="441"/>
    </row>
    <row r="45" spans="1:15">
      <c r="A45" s="441"/>
      <c r="B45" s="441"/>
      <c r="C45" s="441"/>
      <c r="D45" s="441"/>
      <c r="E45" s="441"/>
      <c r="H45" s="441"/>
      <c r="I45" s="441"/>
      <c r="O45" s="441"/>
    </row>
    <row r="46" spans="1:15">
      <c r="A46" s="441"/>
      <c r="B46" s="441"/>
      <c r="C46" s="441"/>
      <c r="D46" s="441"/>
      <c r="E46" s="441"/>
      <c r="H46" s="441"/>
      <c r="I46" s="441"/>
      <c r="O46" s="441"/>
    </row>
  </sheetData>
  <mergeCells count="4">
    <mergeCell ref="A5:B6"/>
    <mergeCell ref="C5:H5"/>
    <mergeCell ref="I5:N5"/>
    <mergeCell ref="O5:O6"/>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Normal="100" workbookViewId="0">
      <selection activeCell="C6" sqref="C6:K11"/>
    </sheetView>
  </sheetViews>
  <sheetFormatPr defaultColWidth="8.5703125" defaultRowHeight="12"/>
  <cols>
    <col min="1" max="1" width="8" style="484" customWidth="1"/>
    <col min="2" max="2" width="80.140625" style="484" customWidth="1"/>
    <col min="3" max="3" width="17" style="484" bestFit="1" customWidth="1"/>
    <col min="4" max="4" width="22" style="484" bestFit="1" customWidth="1"/>
    <col min="5" max="5" width="21.5703125" style="484" bestFit="1" customWidth="1"/>
    <col min="6" max="6" width="20.140625" style="484" bestFit="1" customWidth="1"/>
    <col min="7" max="7" width="20" style="484" bestFit="1" customWidth="1"/>
    <col min="8" max="8" width="23.42578125" style="484" bestFit="1" customWidth="1"/>
    <col min="9" max="9" width="15.5703125" style="484" bestFit="1" customWidth="1"/>
    <col min="10" max="10" width="17.5703125" style="484" bestFit="1" customWidth="1"/>
    <col min="11" max="11" width="17" style="484" bestFit="1" customWidth="1"/>
    <col min="12" max="16384" width="8.5703125" style="484"/>
  </cols>
  <sheetData>
    <row r="1" spans="1:11" s="638" customFormat="1" ht="13.5">
      <c r="A1" s="637" t="s">
        <v>30</v>
      </c>
      <c r="B1" s="630" t="str">
        <f>'Info '!C2</f>
        <v>JSC TBC Bank</v>
      </c>
    </row>
    <row r="2" spans="1:11" s="638" customFormat="1" ht="13.5">
      <c r="A2" s="637" t="s">
        <v>31</v>
      </c>
      <c r="B2" s="639">
        <f>'1. key ratios '!B2</f>
        <v>44834</v>
      </c>
    </row>
    <row r="3" spans="1:11" s="438" customFormat="1" ht="12.75">
      <c r="A3" s="430" t="s">
        <v>676</v>
      </c>
    </row>
    <row r="4" spans="1:11">
      <c r="C4" s="485" t="s">
        <v>0</v>
      </c>
      <c r="D4" s="485" t="s">
        <v>1</v>
      </c>
      <c r="E4" s="485" t="s">
        <v>2</v>
      </c>
      <c r="F4" s="485" t="s">
        <v>3</v>
      </c>
      <c r="G4" s="485" t="s">
        <v>4</v>
      </c>
      <c r="H4" s="485" t="s">
        <v>5</v>
      </c>
      <c r="I4" s="485" t="s">
        <v>8</v>
      </c>
      <c r="J4" s="485" t="s">
        <v>9</v>
      </c>
      <c r="K4" s="485" t="s">
        <v>10</v>
      </c>
    </row>
    <row r="5" spans="1:11" ht="105" customHeight="1">
      <c r="A5" s="815" t="s">
        <v>677</v>
      </c>
      <c r="B5" s="816"/>
      <c r="C5" s="462" t="s">
        <v>678</v>
      </c>
      <c r="D5" s="462" t="s">
        <v>679</v>
      </c>
      <c r="E5" s="462" t="s">
        <v>680</v>
      </c>
      <c r="F5" s="486" t="s">
        <v>681</v>
      </c>
      <c r="G5" s="462" t="s">
        <v>682</v>
      </c>
      <c r="H5" s="462" t="s">
        <v>683</v>
      </c>
      <c r="I5" s="462" t="s">
        <v>684</v>
      </c>
      <c r="J5" s="462" t="s">
        <v>685</v>
      </c>
      <c r="K5" s="462" t="s">
        <v>686</v>
      </c>
    </row>
    <row r="6" spans="1:11" ht="12.75">
      <c r="A6" s="434">
        <v>1</v>
      </c>
      <c r="B6" s="434" t="s">
        <v>632</v>
      </c>
      <c r="C6" s="516">
        <v>375500937.41206402</v>
      </c>
      <c r="D6" s="516">
        <v>141313114.13</v>
      </c>
      <c r="E6" s="516">
        <v>708800.02835200005</v>
      </c>
      <c r="F6" s="516">
        <v>186507835.98298001</v>
      </c>
      <c r="G6" s="516">
        <v>11626249682.43569</v>
      </c>
      <c r="H6" s="516">
        <v>9999999.9568639994</v>
      </c>
      <c r="I6" s="516">
        <v>929596491.04626203</v>
      </c>
      <c r="J6" s="516">
        <v>702976928.95863295</v>
      </c>
      <c r="K6" s="516">
        <v>2796938484.99437</v>
      </c>
    </row>
    <row r="7" spans="1:11" ht="12.75">
      <c r="A7" s="434">
        <v>2</v>
      </c>
      <c r="B7" s="434" t="s">
        <v>687</v>
      </c>
      <c r="C7" s="516">
        <v>0</v>
      </c>
      <c r="D7" s="516">
        <v>0</v>
      </c>
      <c r="E7" s="516">
        <v>0</v>
      </c>
      <c r="F7" s="516">
        <v>0</v>
      </c>
      <c r="G7" s="516">
        <v>0</v>
      </c>
      <c r="H7" s="516">
        <v>0</v>
      </c>
      <c r="I7" s="516">
        <v>19998748.539999999</v>
      </c>
      <c r="J7" s="516">
        <v>0</v>
      </c>
      <c r="K7" s="516">
        <v>98247975.731395677</v>
      </c>
    </row>
    <row r="8" spans="1:11" ht="12.75">
      <c r="A8" s="434">
        <v>3</v>
      </c>
      <c r="B8" s="434" t="s">
        <v>640</v>
      </c>
      <c r="C8" s="516">
        <v>133711379.78704201</v>
      </c>
      <c r="D8" s="516">
        <v>0</v>
      </c>
      <c r="E8" s="516">
        <v>710080311.53650796</v>
      </c>
      <c r="F8" s="516">
        <v>0</v>
      </c>
      <c r="G8" s="516">
        <v>555745575.08170795</v>
      </c>
      <c r="H8" s="516">
        <v>40109.658986000002</v>
      </c>
      <c r="I8" s="516">
        <v>218501454.60445201</v>
      </c>
      <c r="J8" s="516">
        <v>135504846.39419499</v>
      </c>
      <c r="K8" s="516">
        <v>1338599707.3266649</v>
      </c>
    </row>
    <row r="9" spans="1:11" ht="12.75">
      <c r="A9" s="434">
        <v>4</v>
      </c>
      <c r="B9" s="460" t="s">
        <v>688</v>
      </c>
      <c r="C9" s="516">
        <v>24468.304639999998</v>
      </c>
      <c r="D9" s="516">
        <v>851563.34</v>
      </c>
      <c r="E9" s="516">
        <v>0</v>
      </c>
      <c r="F9" s="516">
        <v>1142066.5897919999</v>
      </c>
      <c r="G9" s="516">
        <v>414887795.22797</v>
      </c>
      <c r="H9" s="516">
        <v>0</v>
      </c>
      <c r="I9" s="516">
        <v>18341333.613908</v>
      </c>
      <c r="J9" s="516">
        <v>21424139.910604998</v>
      </c>
      <c r="K9" s="516">
        <v>127283578.364501</v>
      </c>
    </row>
    <row r="10" spans="1:11" ht="12.75">
      <c r="A10" s="434">
        <v>5</v>
      </c>
      <c r="B10" s="460" t="s">
        <v>689</v>
      </c>
      <c r="C10" s="516">
        <v>0</v>
      </c>
      <c r="D10" s="516">
        <v>0</v>
      </c>
      <c r="E10" s="516">
        <v>0</v>
      </c>
      <c r="F10" s="516">
        <v>0</v>
      </c>
      <c r="G10" s="516">
        <v>0</v>
      </c>
      <c r="H10" s="516">
        <v>0</v>
      </c>
      <c r="I10" s="516">
        <v>0</v>
      </c>
      <c r="J10" s="516">
        <v>0</v>
      </c>
      <c r="K10" s="516">
        <v>0</v>
      </c>
    </row>
    <row r="11" spans="1:11" ht="12.75">
      <c r="A11" s="434">
        <v>6</v>
      </c>
      <c r="B11" s="460" t="s">
        <v>690</v>
      </c>
      <c r="C11" s="516">
        <v>1047907.0312</v>
      </c>
      <c r="D11" s="516">
        <v>0</v>
      </c>
      <c r="E11" s="516">
        <v>0</v>
      </c>
      <c r="F11" s="516">
        <v>0</v>
      </c>
      <c r="G11" s="516">
        <v>811513.70289399999</v>
      </c>
      <c r="H11" s="516">
        <v>0</v>
      </c>
      <c r="I11" s="516">
        <v>2067461.390416</v>
      </c>
      <c r="J11" s="516">
        <v>11522869.268258</v>
      </c>
      <c r="K11" s="516">
        <v>464766.36723199999</v>
      </c>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zoomScale="90" zoomScaleNormal="90" workbookViewId="0">
      <selection activeCell="C7" sqref="C7"/>
    </sheetView>
  </sheetViews>
  <sheetFormatPr defaultRowHeight="15"/>
  <cols>
    <col min="1" max="1" width="10" bestFit="1" customWidth="1"/>
    <col min="2" max="2" width="71.7109375" customWidth="1"/>
    <col min="3" max="3" width="10.5703125" bestFit="1" customWidth="1"/>
    <col min="4" max="8" width="9.85546875" customWidth="1"/>
    <col min="9" max="9" width="10.5703125" bestFit="1" customWidth="1"/>
    <col min="10" max="14" width="11.85546875" customWidth="1"/>
    <col min="15" max="15" width="12.42578125" bestFit="1" customWidth="1"/>
    <col min="16" max="16" width="34.140625" bestFit="1" customWidth="1"/>
    <col min="17" max="17" width="34.140625" customWidth="1"/>
    <col min="18" max="18" width="33.5703125" bestFit="1" customWidth="1"/>
    <col min="19" max="19" width="36.5703125" bestFit="1" customWidth="1"/>
  </cols>
  <sheetData>
    <row r="1" spans="1:19">
      <c r="A1" s="428" t="s">
        <v>30</v>
      </c>
      <c r="B1" s="3" t="str">
        <f>'1. key ratios '!B1</f>
        <v>JSC TBC Bank</v>
      </c>
    </row>
    <row r="2" spans="1:19">
      <c r="A2" s="429" t="s">
        <v>31</v>
      </c>
      <c r="B2" s="659">
        <f>'25. Collateral'!B2</f>
        <v>44834</v>
      </c>
    </row>
    <row r="3" spans="1:19">
      <c r="A3" s="430" t="s">
        <v>741</v>
      </c>
      <c r="B3" s="438"/>
    </row>
    <row r="4" spans="1:19">
      <c r="A4" s="430"/>
      <c r="B4" s="438"/>
    </row>
    <row r="5" spans="1:19">
      <c r="A5" s="818" t="s">
        <v>742</v>
      </c>
      <c r="B5" s="818"/>
      <c r="C5" s="819" t="s">
        <v>743</v>
      </c>
      <c r="D5" s="819"/>
      <c r="E5" s="819"/>
      <c r="F5" s="819"/>
      <c r="G5" s="819"/>
      <c r="H5" s="819"/>
      <c r="I5" s="819" t="s">
        <v>744</v>
      </c>
      <c r="J5" s="819"/>
      <c r="K5" s="819"/>
      <c r="L5" s="819"/>
      <c r="M5" s="819"/>
      <c r="N5" s="820"/>
      <c r="O5" s="817" t="s">
        <v>745</v>
      </c>
      <c r="P5" s="817" t="s">
        <v>746</v>
      </c>
      <c r="Q5" s="817" t="s">
        <v>747</v>
      </c>
      <c r="R5" s="817" t="s">
        <v>748</v>
      </c>
      <c r="S5" s="817" t="s">
        <v>749</v>
      </c>
    </row>
    <row r="6" spans="1:19" ht="24" customHeight="1">
      <c r="A6" s="818"/>
      <c r="B6" s="818"/>
      <c r="C6" s="660"/>
      <c r="D6" s="657" t="s">
        <v>671</v>
      </c>
      <c r="E6" s="657" t="s">
        <v>672</v>
      </c>
      <c r="F6" s="657" t="s">
        <v>673</v>
      </c>
      <c r="G6" s="657" t="s">
        <v>674</v>
      </c>
      <c r="H6" s="657" t="s">
        <v>675</v>
      </c>
      <c r="I6" s="660"/>
      <c r="J6" s="657" t="s">
        <v>671</v>
      </c>
      <c r="K6" s="657" t="s">
        <v>672</v>
      </c>
      <c r="L6" s="657" t="s">
        <v>673</v>
      </c>
      <c r="M6" s="657" t="s">
        <v>674</v>
      </c>
      <c r="N6" s="661" t="s">
        <v>675</v>
      </c>
      <c r="O6" s="817"/>
      <c r="P6" s="817"/>
      <c r="Q6" s="817"/>
      <c r="R6" s="817"/>
      <c r="S6" s="817"/>
    </row>
    <row r="7" spans="1:19">
      <c r="A7" s="662">
        <v>1</v>
      </c>
      <c r="B7" s="663" t="s">
        <v>750</v>
      </c>
      <c r="C7" s="673">
        <v>56091867.399099998</v>
      </c>
      <c r="D7" s="673">
        <v>54553709.955600001</v>
      </c>
      <c r="E7" s="673">
        <v>1025394.2935</v>
      </c>
      <c r="F7" s="673">
        <v>497521.05</v>
      </c>
      <c r="G7" s="673">
        <v>0</v>
      </c>
      <c r="H7" s="673">
        <v>15242.1</v>
      </c>
      <c r="I7" s="673">
        <v>1358112.044</v>
      </c>
      <c r="J7" s="673">
        <v>1091074.1997</v>
      </c>
      <c r="K7" s="673">
        <v>102539.4293</v>
      </c>
      <c r="L7" s="673">
        <v>149256.315</v>
      </c>
      <c r="M7" s="673">
        <v>0</v>
      </c>
      <c r="N7" s="673">
        <v>15242.1</v>
      </c>
      <c r="O7" s="673">
        <v>1715</v>
      </c>
      <c r="P7" s="674">
        <v>0.142341</v>
      </c>
      <c r="Q7" s="674">
        <v>0.18962200000000001</v>
      </c>
      <c r="R7" s="674">
        <v>0.13516300000000001</v>
      </c>
      <c r="S7" s="673">
        <v>37.602545999999997</v>
      </c>
    </row>
    <row r="8" spans="1:19">
      <c r="A8" s="662">
        <v>2</v>
      </c>
      <c r="B8" s="664" t="s">
        <v>751</v>
      </c>
      <c r="C8" s="673">
        <v>2160440288.3372002</v>
      </c>
      <c r="D8" s="673">
        <v>1984419936.7260001</v>
      </c>
      <c r="E8" s="673">
        <v>47844498.549099997</v>
      </c>
      <c r="F8" s="673">
        <v>79057666.265400007</v>
      </c>
      <c r="G8" s="673">
        <v>32555420.329999998</v>
      </c>
      <c r="H8" s="673">
        <v>16562766.466700001</v>
      </c>
      <c r="I8" s="673">
        <v>101030625.09550001</v>
      </c>
      <c r="J8" s="673">
        <v>39688398.732699998</v>
      </c>
      <c r="K8" s="673">
        <v>4784449.8532999996</v>
      </c>
      <c r="L8" s="673">
        <v>23717299.8783</v>
      </c>
      <c r="M8" s="673">
        <v>16277710.1645</v>
      </c>
      <c r="N8" s="673">
        <v>16562766.466700001</v>
      </c>
      <c r="O8" s="673">
        <v>343603</v>
      </c>
      <c r="P8" s="674">
        <v>0.17150699999999999</v>
      </c>
      <c r="Q8" s="674">
        <v>0.21366499999999999</v>
      </c>
      <c r="R8" s="674">
        <v>0.15403800000000001</v>
      </c>
      <c r="S8" s="673">
        <v>53.217787999999999</v>
      </c>
    </row>
    <row r="9" spans="1:19">
      <c r="A9" s="662">
        <v>3</v>
      </c>
      <c r="B9" s="664" t="s">
        <v>752</v>
      </c>
      <c r="C9" s="673">
        <v>0</v>
      </c>
      <c r="D9" s="673">
        <v>0</v>
      </c>
      <c r="E9" s="673">
        <v>0</v>
      </c>
      <c r="F9" s="673">
        <v>0</v>
      </c>
      <c r="G9" s="673">
        <v>0</v>
      </c>
      <c r="H9" s="673">
        <v>0</v>
      </c>
      <c r="I9" s="673">
        <v>0</v>
      </c>
      <c r="J9" s="673">
        <v>0</v>
      </c>
      <c r="K9" s="673">
        <v>0</v>
      </c>
      <c r="L9" s="673">
        <v>0</v>
      </c>
      <c r="M9" s="673">
        <v>0</v>
      </c>
      <c r="N9" s="673">
        <v>0</v>
      </c>
      <c r="O9" s="673">
        <v>0</v>
      </c>
      <c r="P9" s="674">
        <v>0</v>
      </c>
      <c r="Q9" s="674">
        <v>0</v>
      </c>
      <c r="R9" s="674">
        <v>0</v>
      </c>
      <c r="S9" s="673">
        <v>0</v>
      </c>
    </row>
    <row r="10" spans="1:19">
      <c r="A10" s="662">
        <v>4</v>
      </c>
      <c r="B10" s="664" t="s">
        <v>753</v>
      </c>
      <c r="C10" s="673">
        <v>87506134.430000007</v>
      </c>
      <c r="D10" s="673">
        <v>82483705.5</v>
      </c>
      <c r="E10" s="673">
        <v>1212554.33</v>
      </c>
      <c r="F10" s="673">
        <v>1732102.54</v>
      </c>
      <c r="G10" s="673">
        <v>2074044.66</v>
      </c>
      <c r="H10" s="673">
        <v>3727.4</v>
      </c>
      <c r="I10" s="673">
        <v>3331310.0350000001</v>
      </c>
      <c r="J10" s="673">
        <v>1649674.11</v>
      </c>
      <c r="K10" s="673">
        <v>121255.433</v>
      </c>
      <c r="L10" s="673">
        <v>519630.76199999999</v>
      </c>
      <c r="M10" s="673">
        <v>1037022.33</v>
      </c>
      <c r="N10" s="673">
        <v>3727.4</v>
      </c>
      <c r="O10" s="673">
        <v>101620</v>
      </c>
      <c r="P10" s="674">
        <v>7.2606000000000004E-2</v>
      </c>
      <c r="Q10" s="674">
        <v>0.23500299999999999</v>
      </c>
      <c r="R10" s="674">
        <v>7.3624999999999996E-2</v>
      </c>
      <c r="S10" s="673">
        <v>14.067258000000001</v>
      </c>
    </row>
    <row r="11" spans="1:19">
      <c r="A11" s="662">
        <v>5</v>
      </c>
      <c r="B11" s="664" t="s">
        <v>754</v>
      </c>
      <c r="C11" s="673">
        <v>28894054.7601</v>
      </c>
      <c r="D11" s="673">
        <v>27145073.4245</v>
      </c>
      <c r="E11" s="673">
        <v>378713.0491</v>
      </c>
      <c r="F11" s="673">
        <v>1106019.7866</v>
      </c>
      <c r="G11" s="673">
        <v>255895.2499</v>
      </c>
      <c r="H11" s="673">
        <v>8353.25</v>
      </c>
      <c r="I11" s="673">
        <v>1048879.5847</v>
      </c>
      <c r="J11" s="673">
        <v>542901.46860000002</v>
      </c>
      <c r="K11" s="673">
        <v>37871.304799999998</v>
      </c>
      <c r="L11" s="673">
        <v>331805.9363</v>
      </c>
      <c r="M11" s="673">
        <v>127947.625</v>
      </c>
      <c r="N11" s="673">
        <v>8353.25</v>
      </c>
      <c r="O11" s="673">
        <v>24703</v>
      </c>
      <c r="P11" s="674">
        <v>0.175648</v>
      </c>
      <c r="Q11" s="674">
        <v>0.18576000000000001</v>
      </c>
      <c r="R11" s="674">
        <v>0.174564</v>
      </c>
      <c r="S11" s="673">
        <v>278.13101</v>
      </c>
    </row>
    <row r="12" spans="1:19">
      <c r="A12" s="662">
        <v>6</v>
      </c>
      <c r="B12" s="664" t="s">
        <v>755</v>
      </c>
      <c r="C12" s="673">
        <v>135223821.15000001</v>
      </c>
      <c r="D12" s="673">
        <v>120575660.23999999</v>
      </c>
      <c r="E12" s="673">
        <v>3151752.88</v>
      </c>
      <c r="F12" s="673">
        <v>7056978.5899999999</v>
      </c>
      <c r="G12" s="673">
        <v>2982508.97</v>
      </c>
      <c r="H12" s="673">
        <v>1456920.47</v>
      </c>
      <c r="I12" s="673">
        <v>7791957.0247999998</v>
      </c>
      <c r="J12" s="673">
        <v>2411513.2047999999</v>
      </c>
      <c r="K12" s="673">
        <v>315175.288</v>
      </c>
      <c r="L12" s="673">
        <v>2117093.577</v>
      </c>
      <c r="M12" s="673">
        <v>1491254.4850000001</v>
      </c>
      <c r="N12" s="673">
        <v>1456920.47</v>
      </c>
      <c r="O12" s="673">
        <v>115099</v>
      </c>
      <c r="P12" s="674">
        <v>0.33743800000000002</v>
      </c>
      <c r="Q12" s="674">
        <v>0.33743800000000002</v>
      </c>
      <c r="R12" s="674">
        <v>0.34234900000000001</v>
      </c>
      <c r="S12" s="673">
        <v>381.74451900000003</v>
      </c>
    </row>
    <row r="13" spans="1:19">
      <c r="A13" s="662">
        <v>7</v>
      </c>
      <c r="B13" s="664" t="s">
        <v>756</v>
      </c>
      <c r="C13" s="673">
        <v>4255673796.9291</v>
      </c>
      <c r="D13" s="673">
        <v>4059278860.0957999</v>
      </c>
      <c r="E13" s="673">
        <v>72919624.238800004</v>
      </c>
      <c r="F13" s="673">
        <v>91780064.380799994</v>
      </c>
      <c r="G13" s="673">
        <v>5175492.5448000003</v>
      </c>
      <c r="H13" s="673">
        <v>26519755.668900002</v>
      </c>
      <c r="I13" s="673">
        <v>145119060.8865</v>
      </c>
      <c r="J13" s="673">
        <v>81185577.206799999</v>
      </c>
      <c r="K13" s="673">
        <v>7291962.4238999998</v>
      </c>
      <c r="L13" s="673">
        <v>27534019.314800002</v>
      </c>
      <c r="M13" s="673">
        <v>2587746.2721000002</v>
      </c>
      <c r="N13" s="673">
        <v>26519755.668900002</v>
      </c>
      <c r="O13" s="673">
        <v>43727</v>
      </c>
      <c r="P13" s="674">
        <v>9.8323999999999995E-2</v>
      </c>
      <c r="Q13" s="674">
        <v>0.12875300000000001</v>
      </c>
      <c r="R13" s="674">
        <v>8.7277999999999994E-2</v>
      </c>
      <c r="S13" s="673">
        <v>135.28249700000001</v>
      </c>
    </row>
    <row r="14" spans="1:19">
      <c r="A14" s="665">
        <v>7.1</v>
      </c>
      <c r="B14" s="666" t="s">
        <v>757</v>
      </c>
      <c r="C14" s="673">
        <v>3267034247.9309001</v>
      </c>
      <c r="D14" s="673">
        <v>3095561834.4471998</v>
      </c>
      <c r="E14" s="673">
        <v>61843235.662500001</v>
      </c>
      <c r="F14" s="673">
        <v>81261566.759000003</v>
      </c>
      <c r="G14" s="673">
        <v>4922602.7854000004</v>
      </c>
      <c r="H14" s="673">
        <v>23445008.276799999</v>
      </c>
      <c r="I14" s="673">
        <v>118380339.95810001</v>
      </c>
      <c r="J14" s="673">
        <v>61911236.694300003</v>
      </c>
      <c r="K14" s="673">
        <v>6184323.5663000001</v>
      </c>
      <c r="L14" s="673">
        <v>24378470.028200001</v>
      </c>
      <c r="M14" s="673">
        <v>2461301.3925000001</v>
      </c>
      <c r="N14" s="673">
        <v>23445008.276799999</v>
      </c>
      <c r="O14" s="673">
        <v>30833</v>
      </c>
      <c r="P14" s="674">
        <v>9.9135000000000001E-2</v>
      </c>
      <c r="Q14" s="674">
        <v>0.12967200000000001</v>
      </c>
      <c r="R14" s="674">
        <v>8.6046999999999998E-2</v>
      </c>
      <c r="S14" s="673">
        <v>135.39621600000001</v>
      </c>
    </row>
    <row r="15" spans="1:19">
      <c r="A15" s="665">
        <v>7.2</v>
      </c>
      <c r="B15" s="666" t="s">
        <v>758</v>
      </c>
      <c r="C15" s="673">
        <v>595044497.78939998</v>
      </c>
      <c r="D15" s="673">
        <v>580813909.1056</v>
      </c>
      <c r="E15" s="673">
        <v>7051843.9358000001</v>
      </c>
      <c r="F15" s="673">
        <v>5825181.2258000001</v>
      </c>
      <c r="G15" s="673">
        <v>55406.2</v>
      </c>
      <c r="H15" s="673">
        <v>1298157.3222000001</v>
      </c>
      <c r="I15" s="673">
        <v>15394877.365700001</v>
      </c>
      <c r="J15" s="673">
        <v>11616278.1821</v>
      </c>
      <c r="K15" s="673">
        <v>705184.39359999995</v>
      </c>
      <c r="L15" s="673">
        <v>1747554.3677999999</v>
      </c>
      <c r="M15" s="673">
        <v>27703.1</v>
      </c>
      <c r="N15" s="673">
        <v>1298157.3222000001</v>
      </c>
      <c r="O15" s="673">
        <v>4827</v>
      </c>
      <c r="P15" s="674">
        <v>9.2645000000000005E-2</v>
      </c>
      <c r="Q15" s="674">
        <v>0.12168</v>
      </c>
      <c r="R15" s="674">
        <v>8.9356000000000005E-2</v>
      </c>
      <c r="S15" s="673">
        <v>136.299971</v>
      </c>
    </row>
    <row r="16" spans="1:19">
      <c r="A16" s="665">
        <v>7.3</v>
      </c>
      <c r="B16" s="666" t="s">
        <v>759</v>
      </c>
      <c r="C16" s="673">
        <v>393595051.20880002</v>
      </c>
      <c r="D16" s="673">
        <v>382903116.54299998</v>
      </c>
      <c r="E16" s="673">
        <v>4024544.6405000002</v>
      </c>
      <c r="F16" s="673">
        <v>4693316.3959999997</v>
      </c>
      <c r="G16" s="673">
        <v>197483.5594</v>
      </c>
      <c r="H16" s="673">
        <v>1776590.0699</v>
      </c>
      <c r="I16" s="673">
        <v>11343843.5627</v>
      </c>
      <c r="J16" s="673">
        <v>7658062.3304000003</v>
      </c>
      <c r="K16" s="673">
        <v>402454.46399999998</v>
      </c>
      <c r="L16" s="673">
        <v>1407994.9188000001</v>
      </c>
      <c r="M16" s="673">
        <v>98741.779599999994</v>
      </c>
      <c r="N16" s="673">
        <v>1776590.0699</v>
      </c>
      <c r="O16" s="673">
        <v>8067</v>
      </c>
      <c r="P16" s="674">
        <v>0.103669</v>
      </c>
      <c r="Q16" s="674">
        <v>0.135992</v>
      </c>
      <c r="R16" s="674">
        <v>9.4354999999999994E-2</v>
      </c>
      <c r="S16" s="673">
        <v>132.800344</v>
      </c>
    </row>
    <row r="17" spans="1:19">
      <c r="A17" s="662">
        <v>8</v>
      </c>
      <c r="B17" s="664" t="s">
        <v>760</v>
      </c>
      <c r="C17" s="673">
        <v>73172968.137799993</v>
      </c>
      <c r="D17" s="673">
        <v>71357719.032700002</v>
      </c>
      <c r="E17" s="673">
        <v>553342.25430000003</v>
      </c>
      <c r="F17" s="673">
        <v>320546.86599999998</v>
      </c>
      <c r="G17" s="673">
        <v>153479.55230000001</v>
      </c>
      <c r="H17" s="673">
        <v>787880.4325</v>
      </c>
      <c r="I17" s="673">
        <v>2443272.8725999999</v>
      </c>
      <c r="J17" s="673">
        <v>1427154.3788000001</v>
      </c>
      <c r="K17" s="673">
        <v>55334.225400000003</v>
      </c>
      <c r="L17" s="673">
        <v>96164.059699999998</v>
      </c>
      <c r="M17" s="673">
        <v>76739.776199999993</v>
      </c>
      <c r="N17" s="673">
        <v>787880.4325</v>
      </c>
      <c r="O17" s="673">
        <v>54628</v>
      </c>
      <c r="P17" s="674">
        <v>0.15873799999999999</v>
      </c>
      <c r="Q17" s="674">
        <v>0.17161599999999999</v>
      </c>
      <c r="R17" s="674">
        <v>0.176459</v>
      </c>
      <c r="S17" s="673">
        <v>1.6341559999999999</v>
      </c>
    </row>
    <row r="18" spans="1:19">
      <c r="A18" s="667">
        <v>9</v>
      </c>
      <c r="B18" s="668" t="s">
        <v>761</v>
      </c>
      <c r="C18" s="675">
        <v>0</v>
      </c>
      <c r="D18" s="675">
        <v>0</v>
      </c>
      <c r="E18" s="675">
        <v>0</v>
      </c>
      <c r="F18" s="675">
        <v>0</v>
      </c>
      <c r="G18" s="675">
        <v>0</v>
      </c>
      <c r="H18" s="675">
        <v>0</v>
      </c>
      <c r="I18" s="675">
        <v>0</v>
      </c>
      <c r="J18" s="675">
        <v>0</v>
      </c>
      <c r="K18" s="675">
        <v>0</v>
      </c>
      <c r="L18" s="675">
        <v>0</v>
      </c>
      <c r="M18" s="675">
        <v>0</v>
      </c>
      <c r="N18" s="675">
        <v>0</v>
      </c>
      <c r="O18" s="675">
        <v>0</v>
      </c>
      <c r="P18" s="676">
        <v>0</v>
      </c>
      <c r="Q18" s="676">
        <v>0</v>
      </c>
      <c r="R18" s="676">
        <v>0</v>
      </c>
      <c r="S18" s="675">
        <v>0</v>
      </c>
    </row>
    <row r="19" spans="1:19">
      <c r="A19" s="669">
        <v>10</v>
      </c>
      <c r="B19" s="670" t="s">
        <v>762</v>
      </c>
      <c r="C19" s="677">
        <v>6797002931.1433001</v>
      </c>
      <c r="D19" s="677">
        <v>6399814664.9745998</v>
      </c>
      <c r="E19" s="677">
        <v>127085879.5948</v>
      </c>
      <c r="F19" s="677">
        <v>181550899.4788</v>
      </c>
      <c r="G19" s="677">
        <v>43196841.306999996</v>
      </c>
      <c r="H19" s="677">
        <v>45354645.788099997</v>
      </c>
      <c r="I19" s="677">
        <v>262123217.5431</v>
      </c>
      <c r="J19" s="677">
        <v>127996293.30140001</v>
      </c>
      <c r="K19" s="677">
        <v>12708587.957699999</v>
      </c>
      <c r="L19" s="677">
        <v>54465269.843099996</v>
      </c>
      <c r="M19" s="677">
        <v>21598420.652800001</v>
      </c>
      <c r="N19" s="677">
        <v>45354645.788099997</v>
      </c>
      <c r="O19" s="677">
        <v>685095</v>
      </c>
      <c r="P19" s="678">
        <v>0.16555300000000001</v>
      </c>
      <c r="Q19" s="678">
        <v>0.19852700000000001</v>
      </c>
      <c r="R19" s="678">
        <v>0.115123</v>
      </c>
      <c r="S19" s="677">
        <v>110.903154</v>
      </c>
    </row>
    <row r="20" spans="1:19" ht="25.5">
      <c r="A20" s="665">
        <v>10.1</v>
      </c>
      <c r="B20" s="666" t="s">
        <v>763</v>
      </c>
      <c r="C20" s="673">
        <v>0</v>
      </c>
      <c r="D20" s="673">
        <v>0</v>
      </c>
      <c r="E20" s="673">
        <v>0</v>
      </c>
      <c r="F20" s="673">
        <v>0</v>
      </c>
      <c r="G20" s="673">
        <v>0</v>
      </c>
      <c r="H20" s="673">
        <v>0</v>
      </c>
      <c r="I20" s="673">
        <v>0</v>
      </c>
      <c r="J20" s="673">
        <v>0</v>
      </c>
      <c r="K20" s="673">
        <v>0</v>
      </c>
      <c r="L20" s="673">
        <v>0</v>
      </c>
      <c r="M20" s="673">
        <v>0</v>
      </c>
      <c r="N20" s="673">
        <v>0</v>
      </c>
      <c r="O20" s="673">
        <v>0</v>
      </c>
      <c r="P20" s="674">
        <v>0</v>
      </c>
      <c r="Q20" s="674">
        <v>0</v>
      </c>
      <c r="R20" s="674">
        <v>0</v>
      </c>
      <c r="S20" s="673">
        <v>0</v>
      </c>
    </row>
  </sheetData>
  <mergeCells count="8">
    <mergeCell ref="R5:R6"/>
    <mergeCell ref="S5:S6"/>
    <mergeCell ref="A5:B6"/>
    <mergeCell ref="C5:H5"/>
    <mergeCell ref="I5:N5"/>
    <mergeCell ref="O5:O6"/>
    <mergeCell ref="P5:P6"/>
    <mergeCell ref="Q5:Q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zoomScale="85" zoomScaleNormal="85" workbookViewId="0">
      <pane xSplit="1" ySplit="5" topLeftCell="B6" activePane="bottomRight" state="frozen"/>
      <selection activeCell="B20" sqref="B20"/>
      <selection pane="topRight" activeCell="B20" sqref="B20"/>
      <selection pane="bottomLeft" activeCell="B20" sqref="B20"/>
      <selection pane="bottomRight" activeCell="C7" sqref="C7:H41"/>
    </sheetView>
  </sheetViews>
  <sheetFormatPr defaultColWidth="9.140625" defaultRowHeight="14.25"/>
  <cols>
    <col min="1" max="1" width="9.5703125" style="4" bestFit="1" customWidth="1"/>
    <col min="2" max="2" width="55.140625" style="4" bestFit="1" customWidth="1"/>
    <col min="3" max="4" width="14.140625" style="4" bestFit="1" customWidth="1"/>
    <col min="5" max="5" width="14.5703125" style="4" customWidth="1"/>
    <col min="6" max="6" width="13.140625" style="4" bestFit="1" customWidth="1"/>
    <col min="7" max="7" width="14.140625" style="4" bestFit="1" customWidth="1"/>
    <col min="8" max="8" width="14.5703125" style="4" customWidth="1"/>
    <col min="9" max="16384" width="9.140625" style="5"/>
  </cols>
  <sheetData>
    <row r="1" spans="1:15" s="633" customFormat="1">
      <c r="A1" s="634" t="s">
        <v>30</v>
      </c>
      <c r="B1" s="643" t="str">
        <f>'Info '!C2</f>
        <v>JSC TBC Bank</v>
      </c>
      <c r="C1" s="643"/>
      <c r="D1" s="643"/>
      <c r="E1" s="643"/>
      <c r="F1" s="643"/>
      <c r="G1" s="643"/>
      <c r="H1" s="643"/>
    </row>
    <row r="2" spans="1:15" s="633" customFormat="1">
      <c r="A2" s="634" t="s">
        <v>31</v>
      </c>
      <c r="B2" s="650">
        <f>'1. key ratios '!B2</f>
        <v>44834</v>
      </c>
      <c r="C2" s="643"/>
      <c r="D2" s="643"/>
      <c r="E2" s="643"/>
      <c r="F2" s="643"/>
      <c r="G2" s="643"/>
      <c r="H2" s="643"/>
    </row>
    <row r="3" spans="1:15">
      <c r="A3" s="2"/>
    </row>
    <row r="4" spans="1:15" ht="15" thickBot="1">
      <c r="A4" s="17" t="s">
        <v>32</v>
      </c>
      <c r="B4" s="18" t="s">
        <v>33</v>
      </c>
      <c r="C4" s="17"/>
      <c r="D4" s="19"/>
      <c r="E4" s="19"/>
      <c r="F4" s="20"/>
      <c r="G4" s="20"/>
      <c r="H4" s="21" t="s">
        <v>73</v>
      </c>
    </row>
    <row r="5" spans="1:15">
      <c r="A5" s="22"/>
      <c r="B5" s="23"/>
      <c r="C5" s="715" t="s">
        <v>68</v>
      </c>
      <c r="D5" s="716"/>
      <c r="E5" s="717"/>
      <c r="F5" s="715" t="s">
        <v>72</v>
      </c>
      <c r="G5" s="716"/>
      <c r="H5" s="718"/>
    </row>
    <row r="6" spans="1:15">
      <c r="A6" s="24" t="s">
        <v>6</v>
      </c>
      <c r="B6" s="534" t="s">
        <v>34</v>
      </c>
      <c r="C6" s="535" t="s">
        <v>69</v>
      </c>
      <c r="D6" s="535" t="s">
        <v>70</v>
      </c>
      <c r="E6" s="535" t="s">
        <v>71</v>
      </c>
      <c r="F6" s="535" t="s">
        <v>69</v>
      </c>
      <c r="G6" s="535" t="s">
        <v>70</v>
      </c>
      <c r="H6" s="536" t="s">
        <v>71</v>
      </c>
    </row>
    <row r="7" spans="1:15">
      <c r="A7" s="24">
        <v>1</v>
      </c>
      <c r="B7" s="537" t="s">
        <v>35</v>
      </c>
      <c r="C7" s="538">
        <v>374335600.56</v>
      </c>
      <c r="D7" s="538">
        <v>612365997.62</v>
      </c>
      <c r="E7" s="539">
        <v>986701598.18000007</v>
      </c>
      <c r="F7" s="540">
        <v>308778060.35000002</v>
      </c>
      <c r="G7" s="541">
        <v>604957472.5</v>
      </c>
      <c r="H7" s="542">
        <v>913735532.85000002</v>
      </c>
      <c r="J7" s="580"/>
      <c r="K7" s="580"/>
      <c r="L7" s="580"/>
      <c r="M7" s="580"/>
      <c r="N7" s="580"/>
      <c r="O7" s="580"/>
    </row>
    <row r="8" spans="1:15">
      <c r="A8" s="24">
        <v>2</v>
      </c>
      <c r="B8" s="537" t="s">
        <v>36</v>
      </c>
      <c r="C8" s="538">
        <v>323579007.31999999</v>
      </c>
      <c r="D8" s="538">
        <v>2229516831.04</v>
      </c>
      <c r="E8" s="539">
        <v>2553095838.3600001</v>
      </c>
      <c r="F8" s="540">
        <v>359772281.73000002</v>
      </c>
      <c r="G8" s="541">
        <v>2102457200.1599998</v>
      </c>
      <c r="H8" s="542">
        <v>2462229481.8899999</v>
      </c>
      <c r="J8" s="580"/>
      <c r="K8" s="580"/>
      <c r="L8" s="580"/>
      <c r="M8" s="580"/>
      <c r="N8" s="580"/>
      <c r="O8" s="580"/>
    </row>
    <row r="9" spans="1:15">
      <c r="A9" s="24">
        <v>3</v>
      </c>
      <c r="B9" s="537" t="s">
        <v>37</v>
      </c>
      <c r="C9" s="538">
        <v>33701290.630000003</v>
      </c>
      <c r="D9" s="538">
        <v>2285137653.25</v>
      </c>
      <c r="E9" s="539">
        <v>2318838943.8800001</v>
      </c>
      <c r="F9" s="540">
        <v>3536729.72</v>
      </c>
      <c r="G9" s="541">
        <v>582598692.25999999</v>
      </c>
      <c r="H9" s="542">
        <v>586135421.98000002</v>
      </c>
      <c r="J9" s="580"/>
      <c r="K9" s="580"/>
      <c r="L9" s="580"/>
      <c r="M9" s="580"/>
      <c r="N9" s="580"/>
      <c r="O9" s="580"/>
    </row>
    <row r="10" spans="1:15">
      <c r="A10" s="24">
        <v>4</v>
      </c>
      <c r="B10" s="537" t="s">
        <v>38</v>
      </c>
      <c r="C10" s="538">
        <v>0</v>
      </c>
      <c r="D10" s="538">
        <v>0</v>
      </c>
      <c r="E10" s="539">
        <v>0</v>
      </c>
      <c r="F10" s="540">
        <v>0</v>
      </c>
      <c r="G10" s="541">
        <v>0</v>
      </c>
      <c r="H10" s="542">
        <v>0</v>
      </c>
      <c r="J10" s="580"/>
      <c r="K10" s="580"/>
      <c r="L10" s="580"/>
      <c r="M10" s="580"/>
      <c r="N10" s="580"/>
      <c r="O10" s="580"/>
    </row>
    <row r="11" spans="1:15">
      <c r="A11" s="24">
        <v>5</v>
      </c>
      <c r="B11" s="537" t="s">
        <v>39</v>
      </c>
      <c r="C11" s="538">
        <v>2149773941.5799999</v>
      </c>
      <c r="D11" s="538">
        <v>323884119.81734395</v>
      </c>
      <c r="E11" s="539">
        <v>2473658061.3973436</v>
      </c>
      <c r="F11" s="540">
        <v>1815571874.6300001</v>
      </c>
      <c r="G11" s="541">
        <v>420449780.64957601</v>
      </c>
      <c r="H11" s="542">
        <v>2236021655.2795763</v>
      </c>
      <c r="J11" s="580"/>
      <c r="K11" s="580"/>
      <c r="L11" s="580"/>
      <c r="M11" s="580"/>
      <c r="N11" s="580"/>
      <c r="O11" s="580"/>
    </row>
    <row r="12" spans="1:15">
      <c r="A12" s="24">
        <v>6.1</v>
      </c>
      <c r="B12" s="543" t="s">
        <v>40</v>
      </c>
      <c r="C12" s="538">
        <v>8662913993.3500004</v>
      </c>
      <c r="D12" s="538">
        <v>8106878281.5799999</v>
      </c>
      <c r="E12" s="539">
        <v>16769792274.93</v>
      </c>
      <c r="F12" s="540">
        <v>7121098739.3999996</v>
      </c>
      <c r="G12" s="541">
        <v>8604373420.4799995</v>
      </c>
      <c r="H12" s="542">
        <v>15725472159.879999</v>
      </c>
      <c r="J12" s="580"/>
      <c r="K12" s="580"/>
      <c r="L12" s="580"/>
      <c r="M12" s="580"/>
      <c r="N12" s="580"/>
      <c r="O12" s="580"/>
    </row>
    <row r="13" spans="1:15">
      <c r="A13" s="24">
        <v>6.2</v>
      </c>
      <c r="B13" s="543" t="s">
        <v>41</v>
      </c>
      <c r="C13" s="538">
        <v>-308081945.45999998</v>
      </c>
      <c r="D13" s="538">
        <v>-328247583.38999999</v>
      </c>
      <c r="E13" s="539">
        <v>-636329528.8499999</v>
      </c>
      <c r="F13" s="540">
        <v>-296089958.72000003</v>
      </c>
      <c r="G13" s="541">
        <v>-448160828.60000002</v>
      </c>
      <c r="H13" s="542">
        <v>-744250787.32000005</v>
      </c>
      <c r="J13" s="580"/>
      <c r="K13" s="580"/>
      <c r="L13" s="580"/>
      <c r="M13" s="580"/>
      <c r="N13" s="580"/>
      <c r="O13" s="580"/>
    </row>
    <row r="14" spans="1:15">
      <c r="A14" s="24">
        <v>6</v>
      </c>
      <c r="B14" s="537" t="s">
        <v>42</v>
      </c>
      <c r="C14" s="539">
        <v>8354832047.8900003</v>
      </c>
      <c r="D14" s="539">
        <v>7778630698.1899996</v>
      </c>
      <c r="E14" s="539">
        <v>16133462746.08</v>
      </c>
      <c r="F14" s="539">
        <v>6825008780.6799994</v>
      </c>
      <c r="G14" s="539">
        <v>8156212591.8799992</v>
      </c>
      <c r="H14" s="542">
        <v>14981221372.559998</v>
      </c>
      <c r="J14" s="580"/>
      <c r="K14" s="580"/>
      <c r="L14" s="580"/>
      <c r="M14" s="580"/>
      <c r="N14" s="580"/>
      <c r="O14" s="580"/>
    </row>
    <row r="15" spans="1:15">
      <c r="A15" s="24">
        <v>7</v>
      </c>
      <c r="B15" s="537" t="s">
        <v>43</v>
      </c>
      <c r="C15" s="538">
        <v>170466943.22999996</v>
      </c>
      <c r="D15" s="538">
        <v>72208511.399999991</v>
      </c>
      <c r="E15" s="539">
        <v>242675454.62999994</v>
      </c>
      <c r="F15" s="540">
        <v>159021116.49000001</v>
      </c>
      <c r="G15" s="541">
        <v>116111808.76000001</v>
      </c>
      <c r="H15" s="542">
        <v>275132925.25</v>
      </c>
      <c r="J15" s="580"/>
      <c r="K15" s="580"/>
      <c r="L15" s="580"/>
      <c r="M15" s="580"/>
      <c r="N15" s="580"/>
      <c r="O15" s="580"/>
    </row>
    <row r="16" spans="1:15">
      <c r="A16" s="24">
        <v>8</v>
      </c>
      <c r="B16" s="537" t="s">
        <v>198</v>
      </c>
      <c r="C16" s="538">
        <v>142489503.13</v>
      </c>
      <c r="D16" s="538">
        <v>0</v>
      </c>
      <c r="E16" s="539">
        <v>142489503.13</v>
      </c>
      <c r="F16" s="540">
        <v>113085200.88000001</v>
      </c>
      <c r="G16" s="541">
        <v>0</v>
      </c>
      <c r="H16" s="542">
        <v>113085200.88000001</v>
      </c>
      <c r="J16" s="580"/>
      <c r="K16" s="580"/>
      <c r="L16" s="580"/>
      <c r="M16" s="580"/>
      <c r="N16" s="580"/>
      <c r="O16" s="580"/>
    </row>
    <row r="17" spans="1:15">
      <c r="A17" s="24">
        <v>9</v>
      </c>
      <c r="B17" s="537" t="s">
        <v>44</v>
      </c>
      <c r="C17" s="538">
        <v>26812147.109999999</v>
      </c>
      <c r="D17" s="538">
        <v>9163989.1487520002</v>
      </c>
      <c r="E17" s="539">
        <v>35976136.258752003</v>
      </c>
      <c r="F17" s="540">
        <v>25871898</v>
      </c>
      <c r="G17" s="541">
        <v>11920413.534412</v>
      </c>
      <c r="H17" s="542">
        <v>37792311.534411997</v>
      </c>
      <c r="J17" s="580"/>
      <c r="K17" s="580"/>
      <c r="L17" s="580"/>
      <c r="M17" s="580"/>
      <c r="N17" s="580"/>
      <c r="O17" s="580"/>
    </row>
    <row r="18" spans="1:15">
      <c r="A18" s="24">
        <v>10</v>
      </c>
      <c r="B18" s="537" t="s">
        <v>45</v>
      </c>
      <c r="C18" s="538">
        <v>763783203.32000005</v>
      </c>
      <c r="D18" s="538">
        <v>0</v>
      </c>
      <c r="E18" s="539">
        <v>763783203.32000005</v>
      </c>
      <c r="F18" s="540">
        <v>653573472.48000002</v>
      </c>
      <c r="G18" s="541">
        <v>0</v>
      </c>
      <c r="H18" s="542">
        <v>653573472.48000002</v>
      </c>
      <c r="J18" s="580"/>
      <c r="K18" s="580"/>
      <c r="L18" s="580"/>
      <c r="M18" s="580"/>
      <c r="N18" s="580"/>
      <c r="O18" s="580"/>
    </row>
    <row r="19" spans="1:15">
      <c r="A19" s="24">
        <v>11</v>
      </c>
      <c r="B19" s="537" t="s">
        <v>46</v>
      </c>
      <c r="C19" s="538">
        <v>518919325.66000009</v>
      </c>
      <c r="D19" s="538">
        <v>73655208.450959295</v>
      </c>
      <c r="E19" s="539">
        <v>592574534.11095941</v>
      </c>
      <c r="F19" s="540">
        <v>387130191.18000001</v>
      </c>
      <c r="G19" s="541">
        <v>329964294.97999996</v>
      </c>
      <c r="H19" s="542">
        <v>717094486.15999997</v>
      </c>
      <c r="J19" s="580"/>
      <c r="K19" s="580"/>
      <c r="L19" s="580"/>
      <c r="M19" s="580"/>
      <c r="N19" s="580"/>
      <c r="O19" s="580"/>
    </row>
    <row r="20" spans="1:15">
      <c r="A20" s="24">
        <v>12</v>
      </c>
      <c r="B20" s="544" t="s">
        <v>47</v>
      </c>
      <c r="C20" s="539">
        <v>12858693010.43</v>
      </c>
      <c r="D20" s="539">
        <v>13384563008.917053</v>
      </c>
      <c r="E20" s="539">
        <v>26243256019.347054</v>
      </c>
      <c r="F20" s="539">
        <v>10651349606.139999</v>
      </c>
      <c r="G20" s="539">
        <v>12324672254.723988</v>
      </c>
      <c r="H20" s="542">
        <v>22976021860.863987</v>
      </c>
      <c r="J20" s="580"/>
      <c r="K20" s="580"/>
      <c r="L20" s="580"/>
      <c r="M20" s="580"/>
      <c r="N20" s="580"/>
      <c r="O20" s="580"/>
    </row>
    <row r="21" spans="1:15">
      <c r="A21" s="24"/>
      <c r="B21" s="534" t="s">
        <v>48</v>
      </c>
      <c r="C21" s="545"/>
      <c r="D21" s="545"/>
      <c r="E21" s="545"/>
      <c r="F21" s="546"/>
      <c r="G21" s="547"/>
      <c r="H21" s="548"/>
      <c r="J21" s="580"/>
      <c r="K21" s="580"/>
      <c r="L21" s="580"/>
      <c r="M21" s="580"/>
      <c r="N21" s="580"/>
      <c r="O21" s="580"/>
    </row>
    <row r="22" spans="1:15">
      <c r="A22" s="24">
        <v>13</v>
      </c>
      <c r="B22" s="537" t="s">
        <v>49</v>
      </c>
      <c r="C22" s="538">
        <v>15397565.52</v>
      </c>
      <c r="D22" s="538">
        <v>486585728.25</v>
      </c>
      <c r="E22" s="539">
        <v>501983293.76999998</v>
      </c>
      <c r="F22" s="540">
        <v>34985384.810000002</v>
      </c>
      <c r="G22" s="541">
        <v>201182139.25</v>
      </c>
      <c r="H22" s="542">
        <v>236167524.06</v>
      </c>
      <c r="J22" s="580"/>
      <c r="K22" s="580"/>
      <c r="L22" s="580"/>
      <c r="M22" s="580"/>
      <c r="N22" s="580"/>
      <c r="O22" s="580"/>
    </row>
    <row r="23" spans="1:15">
      <c r="A23" s="24">
        <v>14</v>
      </c>
      <c r="B23" s="537" t="s">
        <v>50</v>
      </c>
      <c r="C23" s="538">
        <v>2203421222.8800001</v>
      </c>
      <c r="D23" s="538">
        <v>2806806782.1900001</v>
      </c>
      <c r="E23" s="539">
        <v>5010228005.0699997</v>
      </c>
      <c r="F23" s="540">
        <v>2070327820.6500001</v>
      </c>
      <c r="G23" s="541">
        <v>2538640976.23</v>
      </c>
      <c r="H23" s="542">
        <v>4608968796.8800001</v>
      </c>
      <c r="J23" s="580"/>
      <c r="K23" s="580"/>
      <c r="L23" s="580"/>
      <c r="M23" s="580"/>
      <c r="N23" s="580"/>
      <c r="O23" s="580"/>
    </row>
    <row r="24" spans="1:15">
      <c r="A24" s="24">
        <v>15</v>
      </c>
      <c r="B24" s="537" t="s">
        <v>51</v>
      </c>
      <c r="C24" s="538">
        <v>1830735704.1300001</v>
      </c>
      <c r="D24" s="538">
        <v>3972036385.8299999</v>
      </c>
      <c r="E24" s="539">
        <v>5802772089.96</v>
      </c>
      <c r="F24" s="540">
        <v>1185474161.3600001</v>
      </c>
      <c r="G24" s="541">
        <v>3354799668.2600002</v>
      </c>
      <c r="H24" s="542">
        <v>4540273829.6200008</v>
      </c>
      <c r="J24" s="580"/>
      <c r="K24" s="580"/>
      <c r="L24" s="580"/>
      <c r="M24" s="580"/>
      <c r="N24" s="580"/>
      <c r="O24" s="580"/>
    </row>
    <row r="25" spans="1:15">
      <c r="A25" s="24">
        <v>16</v>
      </c>
      <c r="B25" s="537" t="s">
        <v>52</v>
      </c>
      <c r="C25" s="538">
        <v>3413810814.1899996</v>
      </c>
      <c r="D25" s="538">
        <v>2604607537.1700001</v>
      </c>
      <c r="E25" s="539">
        <v>6018418351.3599997</v>
      </c>
      <c r="F25" s="540">
        <v>1950334558.8000002</v>
      </c>
      <c r="G25" s="541">
        <v>3276701221.8699999</v>
      </c>
      <c r="H25" s="542">
        <v>5227035780.6700001</v>
      </c>
      <c r="J25" s="580"/>
      <c r="K25" s="580"/>
      <c r="L25" s="580"/>
      <c r="M25" s="580"/>
      <c r="N25" s="580"/>
      <c r="O25" s="580"/>
    </row>
    <row r="26" spans="1:15">
      <c r="A26" s="24">
        <v>17</v>
      </c>
      <c r="B26" s="537" t="s">
        <v>53</v>
      </c>
      <c r="C26" s="545">
        <v>0</v>
      </c>
      <c r="D26" s="545">
        <v>692049680.08000004</v>
      </c>
      <c r="E26" s="539">
        <v>692049680.08000004</v>
      </c>
      <c r="F26" s="546">
        <v>0</v>
      </c>
      <c r="G26" s="547">
        <v>931412082.90999997</v>
      </c>
      <c r="H26" s="542">
        <v>931412082.90999997</v>
      </c>
      <c r="J26" s="580"/>
      <c r="K26" s="580"/>
      <c r="L26" s="580"/>
      <c r="M26" s="580"/>
      <c r="N26" s="580"/>
      <c r="O26" s="580"/>
    </row>
    <row r="27" spans="1:15">
      <c r="A27" s="24">
        <v>18</v>
      </c>
      <c r="B27" s="537" t="s">
        <v>54</v>
      </c>
      <c r="C27" s="538">
        <v>1740174612.98</v>
      </c>
      <c r="D27" s="538">
        <v>1144699650.0130882</v>
      </c>
      <c r="E27" s="539">
        <v>2884874262.9930882</v>
      </c>
      <c r="F27" s="540">
        <v>2020448365.3600001</v>
      </c>
      <c r="G27" s="541">
        <v>868352387.52789998</v>
      </c>
      <c r="H27" s="542">
        <v>2888800752.8879004</v>
      </c>
      <c r="J27" s="580"/>
      <c r="K27" s="580"/>
      <c r="L27" s="580"/>
      <c r="M27" s="580"/>
      <c r="N27" s="580"/>
      <c r="O27" s="580"/>
    </row>
    <row r="28" spans="1:15">
      <c r="A28" s="24">
        <v>19</v>
      </c>
      <c r="B28" s="537" t="s">
        <v>55</v>
      </c>
      <c r="C28" s="538">
        <v>299559698.25</v>
      </c>
      <c r="D28" s="538">
        <v>46488945.519999996</v>
      </c>
      <c r="E28" s="539">
        <v>346048643.76999998</v>
      </c>
      <c r="F28" s="540">
        <v>30011408.690000005</v>
      </c>
      <c r="G28" s="541">
        <v>76159535.090000004</v>
      </c>
      <c r="H28" s="542">
        <v>106170943.78</v>
      </c>
      <c r="J28" s="580"/>
      <c r="K28" s="580"/>
      <c r="L28" s="580"/>
      <c r="M28" s="580"/>
      <c r="N28" s="580"/>
      <c r="O28" s="580"/>
    </row>
    <row r="29" spans="1:15">
      <c r="A29" s="24">
        <v>20</v>
      </c>
      <c r="B29" s="537" t="s">
        <v>56</v>
      </c>
      <c r="C29" s="538">
        <v>206031052.36000001</v>
      </c>
      <c r="D29" s="538">
        <v>190755042.60000002</v>
      </c>
      <c r="E29" s="539">
        <v>396786094.96000004</v>
      </c>
      <c r="F29" s="540">
        <v>307007392.72000003</v>
      </c>
      <c r="G29" s="541">
        <v>303075525.46000004</v>
      </c>
      <c r="H29" s="542">
        <v>610082918.18000007</v>
      </c>
      <c r="J29" s="580"/>
      <c r="K29" s="580"/>
      <c r="L29" s="580"/>
      <c r="M29" s="580"/>
      <c r="N29" s="580"/>
      <c r="O29" s="580"/>
    </row>
    <row r="30" spans="1:15">
      <c r="A30" s="24">
        <v>21</v>
      </c>
      <c r="B30" s="537" t="s">
        <v>57</v>
      </c>
      <c r="C30" s="538">
        <v>0</v>
      </c>
      <c r="D30" s="538">
        <v>1148539520</v>
      </c>
      <c r="E30" s="539">
        <v>1148539520</v>
      </c>
      <c r="F30" s="540">
        <v>0</v>
      </c>
      <c r="G30" s="541">
        <v>983994280</v>
      </c>
      <c r="H30" s="542">
        <v>983994280</v>
      </c>
      <c r="J30" s="580"/>
      <c r="K30" s="580"/>
      <c r="L30" s="580"/>
      <c r="M30" s="580"/>
      <c r="N30" s="580"/>
      <c r="O30" s="580"/>
    </row>
    <row r="31" spans="1:15">
      <c r="A31" s="24">
        <v>22</v>
      </c>
      <c r="B31" s="544" t="s">
        <v>58</v>
      </c>
      <c r="C31" s="539">
        <v>9709130670.3099995</v>
      </c>
      <c r="D31" s="539">
        <v>13092569271.65309</v>
      </c>
      <c r="E31" s="539">
        <v>22801699941.963089</v>
      </c>
      <c r="F31" s="539">
        <v>7598589092.3900013</v>
      </c>
      <c r="G31" s="539">
        <v>12534317816.5979</v>
      </c>
      <c r="H31" s="542">
        <v>20132906908.9879</v>
      </c>
      <c r="J31" s="580"/>
      <c r="K31" s="580"/>
      <c r="L31" s="580"/>
      <c r="M31" s="580"/>
      <c r="N31" s="580"/>
      <c r="O31" s="580"/>
    </row>
    <row r="32" spans="1:15">
      <c r="A32" s="24"/>
      <c r="B32" s="534" t="s">
        <v>59</v>
      </c>
      <c r="C32" s="545"/>
      <c r="D32" s="545"/>
      <c r="E32" s="538"/>
      <c r="F32" s="546"/>
      <c r="G32" s="547"/>
      <c r="H32" s="548"/>
      <c r="J32" s="580"/>
      <c r="K32" s="580"/>
      <c r="L32" s="580"/>
      <c r="M32" s="580"/>
      <c r="N32" s="580"/>
      <c r="O32" s="580"/>
    </row>
    <row r="33" spans="1:15">
      <c r="A33" s="24">
        <v>23</v>
      </c>
      <c r="B33" s="537" t="s">
        <v>60</v>
      </c>
      <c r="C33" s="538">
        <v>21015907.600000001</v>
      </c>
      <c r="D33" s="545">
        <v>0</v>
      </c>
      <c r="E33" s="539">
        <v>21015907.600000001</v>
      </c>
      <c r="F33" s="540">
        <v>21015907.600000001</v>
      </c>
      <c r="G33" s="547">
        <v>0</v>
      </c>
      <c r="H33" s="542">
        <v>21015907.600000001</v>
      </c>
      <c r="J33" s="580"/>
      <c r="K33" s="580"/>
      <c r="L33" s="580"/>
      <c r="M33" s="580"/>
      <c r="N33" s="580"/>
      <c r="O33" s="580"/>
    </row>
    <row r="34" spans="1:15">
      <c r="A34" s="24">
        <v>24</v>
      </c>
      <c r="B34" s="537" t="s">
        <v>61</v>
      </c>
      <c r="C34" s="538">
        <v>0</v>
      </c>
      <c r="D34" s="545">
        <v>0</v>
      </c>
      <c r="E34" s="539">
        <v>0</v>
      </c>
      <c r="F34" s="540">
        <v>0</v>
      </c>
      <c r="G34" s="547">
        <v>0</v>
      </c>
      <c r="H34" s="542">
        <v>0</v>
      </c>
      <c r="J34" s="580"/>
      <c r="K34" s="580"/>
      <c r="L34" s="580"/>
      <c r="M34" s="580"/>
      <c r="N34" s="580"/>
      <c r="O34" s="580"/>
    </row>
    <row r="35" spans="1:15">
      <c r="A35" s="24">
        <v>25</v>
      </c>
      <c r="B35" s="549" t="s">
        <v>62</v>
      </c>
      <c r="C35" s="538">
        <v>0</v>
      </c>
      <c r="D35" s="545">
        <v>0</v>
      </c>
      <c r="E35" s="539">
        <v>0</v>
      </c>
      <c r="F35" s="540">
        <v>0</v>
      </c>
      <c r="G35" s="547">
        <v>0</v>
      </c>
      <c r="H35" s="542">
        <v>0</v>
      </c>
      <c r="J35" s="580"/>
      <c r="K35" s="580"/>
      <c r="L35" s="580"/>
      <c r="M35" s="580"/>
      <c r="N35" s="580"/>
      <c r="O35" s="580"/>
    </row>
    <row r="36" spans="1:15">
      <c r="A36" s="24">
        <v>26</v>
      </c>
      <c r="B36" s="537" t="s">
        <v>63</v>
      </c>
      <c r="C36" s="538">
        <v>527732586.50999999</v>
      </c>
      <c r="D36" s="545">
        <v>0</v>
      </c>
      <c r="E36" s="539">
        <v>527732586.50999999</v>
      </c>
      <c r="F36" s="540">
        <v>526703777.84000003</v>
      </c>
      <c r="G36" s="547">
        <v>0</v>
      </c>
      <c r="H36" s="542">
        <v>526703777.84000003</v>
      </c>
      <c r="J36" s="580"/>
      <c r="K36" s="580"/>
      <c r="L36" s="580"/>
      <c r="M36" s="580"/>
      <c r="N36" s="580"/>
      <c r="O36" s="580"/>
    </row>
    <row r="37" spans="1:15">
      <c r="A37" s="24">
        <v>27</v>
      </c>
      <c r="B37" s="537" t="s">
        <v>64</v>
      </c>
      <c r="C37" s="538">
        <v>0</v>
      </c>
      <c r="D37" s="545">
        <v>0</v>
      </c>
      <c r="E37" s="539">
        <v>0</v>
      </c>
      <c r="F37" s="540">
        <v>0</v>
      </c>
      <c r="G37" s="547">
        <v>0</v>
      </c>
      <c r="H37" s="542">
        <v>0</v>
      </c>
      <c r="J37" s="580"/>
      <c r="K37" s="580"/>
      <c r="L37" s="580"/>
      <c r="M37" s="580"/>
      <c r="N37" s="580"/>
      <c r="O37" s="580"/>
    </row>
    <row r="38" spans="1:15">
      <c r="A38" s="24">
        <v>28</v>
      </c>
      <c r="B38" s="537" t="s">
        <v>65</v>
      </c>
      <c r="C38" s="538">
        <v>2892654530.9200001</v>
      </c>
      <c r="D38" s="545">
        <v>0</v>
      </c>
      <c r="E38" s="539">
        <v>2892654530.9200001</v>
      </c>
      <c r="F38" s="540">
        <v>2295201164.46</v>
      </c>
      <c r="G38" s="547">
        <v>0</v>
      </c>
      <c r="H38" s="542">
        <v>2295201164.46</v>
      </c>
      <c r="J38" s="580"/>
      <c r="K38" s="580"/>
      <c r="L38" s="580"/>
      <c r="M38" s="580"/>
      <c r="N38" s="580"/>
      <c r="O38" s="580"/>
    </row>
    <row r="39" spans="1:15">
      <c r="A39" s="24">
        <v>29</v>
      </c>
      <c r="B39" s="537" t="s">
        <v>66</v>
      </c>
      <c r="C39" s="538">
        <v>153051.93000000002</v>
      </c>
      <c r="D39" s="545">
        <v>0</v>
      </c>
      <c r="E39" s="539">
        <v>153051.93000000002</v>
      </c>
      <c r="F39" s="540">
        <v>194101.82</v>
      </c>
      <c r="G39" s="547">
        <v>0</v>
      </c>
      <c r="H39" s="542">
        <v>194101.82</v>
      </c>
      <c r="J39" s="580"/>
      <c r="K39" s="580"/>
      <c r="L39" s="580"/>
      <c r="M39" s="580"/>
      <c r="N39" s="580"/>
      <c r="O39" s="580"/>
    </row>
    <row r="40" spans="1:15">
      <c r="A40" s="24">
        <v>30</v>
      </c>
      <c r="B40" s="550" t="s">
        <v>265</v>
      </c>
      <c r="C40" s="538">
        <v>3441556076.96</v>
      </c>
      <c r="D40" s="545">
        <v>0</v>
      </c>
      <c r="E40" s="539">
        <v>3441556076.96</v>
      </c>
      <c r="F40" s="540">
        <v>2843114951.7200003</v>
      </c>
      <c r="G40" s="547">
        <v>0</v>
      </c>
      <c r="H40" s="542">
        <v>2843114951.7200003</v>
      </c>
      <c r="J40" s="580"/>
      <c r="K40" s="580"/>
      <c r="L40" s="580"/>
      <c r="M40" s="580"/>
      <c r="N40" s="580"/>
      <c r="O40" s="580"/>
    </row>
    <row r="41" spans="1:15" ht="15" thickBot="1">
      <c r="A41" s="25">
        <v>31</v>
      </c>
      <c r="B41" s="26" t="s">
        <v>67</v>
      </c>
      <c r="C41" s="27">
        <v>13150686747.27</v>
      </c>
      <c r="D41" s="27">
        <v>13092569271.65309</v>
      </c>
      <c r="E41" s="27">
        <v>26243256018.923088</v>
      </c>
      <c r="F41" s="27">
        <v>10441704044.110001</v>
      </c>
      <c r="G41" s="27">
        <v>12534317816.5979</v>
      </c>
      <c r="H41" s="28">
        <v>22976021860.707901</v>
      </c>
      <c r="J41" s="580"/>
      <c r="K41" s="580"/>
      <c r="L41" s="580"/>
      <c r="M41" s="580"/>
      <c r="N41" s="580"/>
      <c r="O41" s="580"/>
    </row>
    <row r="43" spans="1:15">
      <c r="B43" s="29"/>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zoomScale="85" zoomScaleNormal="85" workbookViewId="0">
      <pane xSplit="1" ySplit="6" topLeftCell="B25" activePane="bottomRight" state="frozen"/>
      <selection activeCell="B20" sqref="B20"/>
      <selection pane="topRight" activeCell="B20" sqref="B20"/>
      <selection pane="bottomLeft" activeCell="B20" sqref="B20"/>
      <selection pane="bottomRight" activeCell="C8" sqref="C8:H67"/>
    </sheetView>
  </sheetViews>
  <sheetFormatPr defaultColWidth="9.140625" defaultRowHeight="12.75"/>
  <cols>
    <col min="1" max="1" width="9.5703125" style="4" bestFit="1" customWidth="1"/>
    <col min="2" max="2" width="89.140625" style="4" customWidth="1"/>
    <col min="3" max="8" width="12.5703125" style="4" customWidth="1"/>
    <col min="9" max="9" width="8.85546875" style="4" customWidth="1"/>
    <col min="10" max="16384" width="9.140625" style="4"/>
  </cols>
  <sheetData>
    <row r="1" spans="1:16" s="643" customFormat="1">
      <c r="A1" s="634" t="s">
        <v>30</v>
      </c>
      <c r="B1" s="630" t="str">
        <f>'Info '!C2</f>
        <v>JSC TBC Bank</v>
      </c>
      <c r="C1" s="630"/>
    </row>
    <row r="2" spans="1:16" s="643" customFormat="1">
      <c r="A2" s="634" t="s">
        <v>31</v>
      </c>
      <c r="B2" s="584">
        <f>'2.RC'!B2</f>
        <v>44834</v>
      </c>
      <c r="D2" s="648"/>
      <c r="E2" s="648"/>
      <c r="F2" s="648"/>
      <c r="G2" s="648"/>
      <c r="H2" s="648"/>
    </row>
    <row r="3" spans="1:16">
      <c r="A3" s="2"/>
      <c r="B3" s="3"/>
      <c r="C3" s="6"/>
      <c r="D3" s="7"/>
      <c r="E3" s="7"/>
      <c r="F3" s="7"/>
      <c r="G3" s="7"/>
      <c r="H3" s="7"/>
    </row>
    <row r="4" spans="1:16" ht="13.5" thickBot="1">
      <c r="A4" s="31" t="s">
        <v>194</v>
      </c>
      <c r="B4" s="192" t="s">
        <v>22</v>
      </c>
      <c r="C4" s="17"/>
      <c r="D4" s="19"/>
      <c r="E4" s="19"/>
      <c r="F4" s="20"/>
      <c r="G4" s="20"/>
      <c r="H4" s="32" t="s">
        <v>73</v>
      </c>
    </row>
    <row r="5" spans="1:16">
      <c r="A5" s="33" t="s">
        <v>6</v>
      </c>
      <c r="B5" s="34"/>
      <c r="C5" s="715" t="s">
        <v>68</v>
      </c>
      <c r="D5" s="716"/>
      <c r="E5" s="717"/>
      <c r="F5" s="715" t="s">
        <v>72</v>
      </c>
      <c r="G5" s="716"/>
      <c r="H5" s="718"/>
    </row>
    <row r="6" spans="1:16">
      <c r="A6" s="35" t="s">
        <v>6</v>
      </c>
      <c r="B6" s="551"/>
      <c r="C6" s="552" t="s">
        <v>69</v>
      </c>
      <c r="D6" s="552" t="s">
        <v>70</v>
      </c>
      <c r="E6" s="552" t="s">
        <v>71</v>
      </c>
      <c r="F6" s="552" t="s">
        <v>69</v>
      </c>
      <c r="G6" s="552" t="s">
        <v>70</v>
      </c>
      <c r="H6" s="553" t="s">
        <v>71</v>
      </c>
    </row>
    <row r="7" spans="1:16">
      <c r="A7" s="37"/>
      <c r="B7" s="192" t="s">
        <v>193</v>
      </c>
      <c r="C7" s="554"/>
      <c r="D7" s="554"/>
      <c r="E7" s="554"/>
      <c r="F7" s="554"/>
      <c r="G7" s="554"/>
      <c r="H7" s="555"/>
    </row>
    <row r="8" spans="1:16">
      <c r="A8" s="37">
        <v>1</v>
      </c>
      <c r="B8" s="556" t="s">
        <v>192</v>
      </c>
      <c r="C8" s="554">
        <v>18497153.859999999</v>
      </c>
      <c r="D8" s="554">
        <v>15304265.01</v>
      </c>
      <c r="E8" s="680">
        <v>33801418.869999997</v>
      </c>
      <c r="F8" s="681">
        <v>12248687.42</v>
      </c>
      <c r="G8" s="681">
        <v>-2049665.44</v>
      </c>
      <c r="H8" s="682">
        <v>10199021.98</v>
      </c>
      <c r="I8" s="581"/>
      <c r="J8" s="581"/>
      <c r="K8" s="581"/>
      <c r="L8" s="581"/>
      <c r="M8" s="581"/>
      <c r="N8" s="581"/>
      <c r="O8" s="581"/>
      <c r="P8" s="581"/>
    </row>
    <row r="9" spans="1:16">
      <c r="A9" s="37">
        <v>2</v>
      </c>
      <c r="B9" s="556" t="s">
        <v>191</v>
      </c>
      <c r="C9" s="557">
        <v>851191742.39999998</v>
      </c>
      <c r="D9" s="557">
        <v>411842424.15999997</v>
      </c>
      <c r="E9" s="680">
        <v>1263034166.5599999</v>
      </c>
      <c r="F9" s="683">
        <v>657749417.28999996</v>
      </c>
      <c r="G9" s="683">
        <v>425914868.06</v>
      </c>
      <c r="H9" s="682">
        <v>1083664285.3499999</v>
      </c>
      <c r="I9" s="581"/>
      <c r="J9" s="581"/>
      <c r="K9" s="581"/>
      <c r="L9" s="581"/>
      <c r="M9" s="581"/>
      <c r="N9" s="581"/>
      <c r="O9" s="581"/>
      <c r="P9" s="581"/>
    </row>
    <row r="10" spans="1:16">
      <c r="A10" s="37">
        <v>2.1</v>
      </c>
      <c r="B10" s="558" t="s">
        <v>190</v>
      </c>
      <c r="C10" s="554">
        <v>247123.26</v>
      </c>
      <c r="D10" s="554">
        <v>0</v>
      </c>
      <c r="E10" s="680">
        <v>247123.26</v>
      </c>
      <c r="F10" s="681">
        <v>0</v>
      </c>
      <c r="G10" s="681">
        <v>0</v>
      </c>
      <c r="H10" s="682">
        <v>0</v>
      </c>
      <c r="I10" s="581"/>
      <c r="J10" s="581"/>
      <c r="K10" s="581"/>
      <c r="L10" s="581"/>
      <c r="M10" s="581"/>
      <c r="N10" s="581"/>
      <c r="O10" s="581"/>
      <c r="P10" s="581"/>
    </row>
    <row r="11" spans="1:16">
      <c r="A11" s="37">
        <v>2.2000000000000002</v>
      </c>
      <c r="B11" s="558" t="s">
        <v>189</v>
      </c>
      <c r="C11" s="554">
        <v>156270686.36000001</v>
      </c>
      <c r="D11" s="554">
        <v>100929681</v>
      </c>
      <c r="E11" s="680">
        <v>257200367.36000001</v>
      </c>
      <c r="F11" s="681">
        <v>119871878.04000001</v>
      </c>
      <c r="G11" s="681">
        <v>107122458.55</v>
      </c>
      <c r="H11" s="682">
        <v>226994336.59</v>
      </c>
      <c r="I11" s="581"/>
      <c r="J11" s="581"/>
      <c r="K11" s="581"/>
      <c r="L11" s="581"/>
      <c r="M11" s="581"/>
      <c r="N11" s="581"/>
      <c r="O11" s="581"/>
      <c r="P11" s="581"/>
    </row>
    <row r="12" spans="1:16">
      <c r="A12" s="37">
        <v>2.2999999999999998</v>
      </c>
      <c r="B12" s="558" t="s">
        <v>188</v>
      </c>
      <c r="C12" s="554">
        <v>19604629.059999999</v>
      </c>
      <c r="D12" s="554">
        <v>51010580.200000003</v>
      </c>
      <c r="E12" s="680">
        <v>70615209.260000005</v>
      </c>
      <c r="F12" s="681">
        <v>20876952.469999999</v>
      </c>
      <c r="G12" s="681">
        <v>43429217.350000001</v>
      </c>
      <c r="H12" s="682">
        <v>64306169.82</v>
      </c>
      <c r="I12" s="581"/>
      <c r="J12" s="581"/>
      <c r="K12" s="581"/>
      <c r="L12" s="581"/>
      <c r="M12" s="581"/>
      <c r="N12" s="581"/>
      <c r="O12" s="581"/>
      <c r="P12" s="581"/>
    </row>
    <row r="13" spans="1:16">
      <c r="A13" s="37">
        <v>2.4</v>
      </c>
      <c r="B13" s="558" t="s">
        <v>187</v>
      </c>
      <c r="C13" s="554">
        <v>26289024.350000001</v>
      </c>
      <c r="D13" s="554">
        <v>3965164.53</v>
      </c>
      <c r="E13" s="680">
        <v>30254188.880000003</v>
      </c>
      <c r="F13" s="681">
        <v>15762539.23</v>
      </c>
      <c r="G13" s="681">
        <v>4907370.8899999997</v>
      </c>
      <c r="H13" s="682">
        <v>20669910.120000001</v>
      </c>
      <c r="I13" s="581"/>
      <c r="J13" s="581"/>
      <c r="K13" s="581"/>
      <c r="L13" s="581"/>
      <c r="M13" s="581"/>
      <c r="N13" s="581"/>
      <c r="O13" s="581"/>
      <c r="P13" s="581"/>
    </row>
    <row r="14" spans="1:16">
      <c r="A14" s="37">
        <v>2.5</v>
      </c>
      <c r="B14" s="558" t="s">
        <v>186</v>
      </c>
      <c r="C14" s="554">
        <v>17651650.370000001</v>
      </c>
      <c r="D14" s="554">
        <v>45529839.93</v>
      </c>
      <c r="E14" s="680">
        <v>63181490.299999997</v>
      </c>
      <c r="F14" s="681">
        <v>12973232.439999999</v>
      </c>
      <c r="G14" s="681">
        <v>37728296.789999999</v>
      </c>
      <c r="H14" s="682">
        <v>50701529.229999997</v>
      </c>
      <c r="I14" s="581"/>
      <c r="J14" s="581"/>
      <c r="K14" s="581"/>
      <c r="L14" s="581"/>
      <c r="M14" s="581"/>
      <c r="N14" s="581"/>
      <c r="O14" s="581"/>
      <c r="P14" s="581"/>
    </row>
    <row r="15" spans="1:16">
      <c r="A15" s="37">
        <v>2.6</v>
      </c>
      <c r="B15" s="558" t="s">
        <v>185</v>
      </c>
      <c r="C15" s="554">
        <v>45035560.229999997</v>
      </c>
      <c r="D15" s="554">
        <v>23768085.66</v>
      </c>
      <c r="E15" s="680">
        <v>68803645.890000001</v>
      </c>
      <c r="F15" s="681">
        <v>30566446.280000001</v>
      </c>
      <c r="G15" s="681">
        <v>28938745.43</v>
      </c>
      <c r="H15" s="682">
        <v>59505191.710000001</v>
      </c>
      <c r="I15" s="581"/>
      <c r="J15" s="581"/>
      <c r="K15" s="581"/>
      <c r="L15" s="581"/>
      <c r="M15" s="581"/>
      <c r="N15" s="581"/>
      <c r="O15" s="581"/>
      <c r="P15" s="581"/>
    </row>
    <row r="16" spans="1:16">
      <c r="A16" s="37">
        <v>2.7</v>
      </c>
      <c r="B16" s="558" t="s">
        <v>184</v>
      </c>
      <c r="C16" s="554">
        <v>15593680.99</v>
      </c>
      <c r="D16" s="554">
        <v>5860815.71</v>
      </c>
      <c r="E16" s="680">
        <v>21454496.699999999</v>
      </c>
      <c r="F16" s="681">
        <v>17901471.170000002</v>
      </c>
      <c r="G16" s="681">
        <v>7206171.9800000004</v>
      </c>
      <c r="H16" s="682">
        <v>25107643.150000002</v>
      </c>
      <c r="I16" s="581"/>
      <c r="J16" s="581"/>
      <c r="K16" s="581"/>
      <c r="L16" s="581"/>
      <c r="M16" s="581"/>
      <c r="N16" s="581"/>
      <c r="O16" s="581"/>
      <c r="P16" s="581"/>
    </row>
    <row r="17" spans="1:16">
      <c r="A17" s="37">
        <v>2.8</v>
      </c>
      <c r="B17" s="558" t="s">
        <v>183</v>
      </c>
      <c r="C17" s="554">
        <v>555947433.92999995</v>
      </c>
      <c r="D17" s="554">
        <v>141880623.66</v>
      </c>
      <c r="E17" s="680">
        <v>697828057.58999991</v>
      </c>
      <c r="F17" s="681">
        <v>427713883.52999997</v>
      </c>
      <c r="G17" s="681">
        <v>159518077.84</v>
      </c>
      <c r="H17" s="682">
        <v>587231961.37</v>
      </c>
      <c r="I17" s="581"/>
      <c r="J17" s="581"/>
      <c r="K17" s="581"/>
      <c r="L17" s="581"/>
      <c r="M17" s="581"/>
      <c r="N17" s="581"/>
      <c r="O17" s="581"/>
      <c r="P17" s="581"/>
    </row>
    <row r="18" spans="1:16">
      <c r="A18" s="37">
        <v>2.9</v>
      </c>
      <c r="B18" s="558" t="s">
        <v>182</v>
      </c>
      <c r="C18" s="554">
        <v>14551953.85</v>
      </c>
      <c r="D18" s="554">
        <v>38897633.469999999</v>
      </c>
      <c r="E18" s="680">
        <v>53449587.32</v>
      </c>
      <c r="F18" s="681">
        <v>12083014.130000001</v>
      </c>
      <c r="G18" s="681">
        <v>37064529.229999997</v>
      </c>
      <c r="H18" s="682">
        <v>49147543.359999999</v>
      </c>
      <c r="I18" s="581"/>
      <c r="J18" s="581"/>
      <c r="K18" s="581"/>
      <c r="L18" s="581"/>
      <c r="M18" s="581"/>
      <c r="N18" s="581"/>
      <c r="O18" s="581"/>
      <c r="P18" s="581"/>
    </row>
    <row r="19" spans="1:16">
      <c r="A19" s="37">
        <v>3</v>
      </c>
      <c r="B19" s="556" t="s">
        <v>181</v>
      </c>
      <c r="C19" s="554">
        <v>11326514.9</v>
      </c>
      <c r="D19" s="554">
        <v>2001291.83</v>
      </c>
      <c r="E19" s="680">
        <v>13327806.73</v>
      </c>
      <c r="F19" s="681">
        <v>12200496.4</v>
      </c>
      <c r="G19" s="681">
        <v>2383365.0699999998</v>
      </c>
      <c r="H19" s="682">
        <v>14583861.470000001</v>
      </c>
      <c r="I19" s="581"/>
      <c r="J19" s="581"/>
      <c r="K19" s="581"/>
      <c r="L19" s="581"/>
      <c r="M19" s="581"/>
      <c r="N19" s="581"/>
      <c r="O19" s="581"/>
      <c r="P19" s="581"/>
    </row>
    <row r="20" spans="1:16">
      <c r="A20" s="37">
        <v>4</v>
      </c>
      <c r="B20" s="556" t="s">
        <v>180</v>
      </c>
      <c r="C20" s="554">
        <v>134028455.76000001</v>
      </c>
      <c r="D20" s="554">
        <v>7001286.5700000003</v>
      </c>
      <c r="E20" s="680">
        <v>141029742.33000001</v>
      </c>
      <c r="F20" s="681">
        <v>138086241.15000001</v>
      </c>
      <c r="G20" s="681">
        <v>7716022.6299999999</v>
      </c>
      <c r="H20" s="682">
        <v>145802263.78</v>
      </c>
      <c r="I20" s="581"/>
      <c r="J20" s="581"/>
      <c r="K20" s="581"/>
      <c r="L20" s="581"/>
      <c r="M20" s="581"/>
      <c r="N20" s="581"/>
      <c r="O20" s="581"/>
      <c r="P20" s="581"/>
    </row>
    <row r="21" spans="1:16">
      <c r="A21" s="37">
        <v>5</v>
      </c>
      <c r="B21" s="556" t="s">
        <v>179</v>
      </c>
      <c r="C21" s="554">
        <v>0</v>
      </c>
      <c r="D21" s="554">
        <v>0</v>
      </c>
      <c r="E21" s="680">
        <v>0</v>
      </c>
      <c r="F21" s="681">
        <v>0</v>
      </c>
      <c r="G21" s="681">
        <v>0</v>
      </c>
      <c r="H21" s="682">
        <v>0</v>
      </c>
      <c r="I21" s="581"/>
      <c r="J21" s="581"/>
      <c r="K21" s="581"/>
      <c r="L21" s="581"/>
      <c r="M21" s="581"/>
      <c r="N21" s="581"/>
      <c r="O21" s="581"/>
      <c r="P21" s="581"/>
    </row>
    <row r="22" spans="1:16">
      <c r="A22" s="37">
        <v>6</v>
      </c>
      <c r="B22" s="559" t="s">
        <v>178</v>
      </c>
      <c r="C22" s="557">
        <v>1015043866.92</v>
      </c>
      <c r="D22" s="557">
        <v>436149267.56999993</v>
      </c>
      <c r="E22" s="680">
        <v>1451193134.4899998</v>
      </c>
      <c r="F22" s="683">
        <v>820284842.25999987</v>
      </c>
      <c r="G22" s="683">
        <v>433964590.31999999</v>
      </c>
      <c r="H22" s="682">
        <v>1254249432.5799999</v>
      </c>
      <c r="I22" s="581"/>
      <c r="J22" s="581"/>
      <c r="K22" s="581"/>
      <c r="L22" s="581"/>
      <c r="M22" s="581"/>
      <c r="N22" s="581"/>
      <c r="O22" s="581"/>
      <c r="P22" s="581"/>
    </row>
    <row r="23" spans="1:16">
      <c r="A23" s="37"/>
      <c r="B23" s="192" t="s">
        <v>177</v>
      </c>
      <c r="C23" s="560"/>
      <c r="D23" s="560"/>
      <c r="E23" s="684"/>
      <c r="F23" s="685"/>
      <c r="G23" s="685"/>
      <c r="H23" s="686"/>
      <c r="I23" s="581"/>
      <c r="J23" s="581"/>
      <c r="K23" s="581"/>
      <c r="L23" s="581"/>
      <c r="M23" s="581"/>
      <c r="N23" s="581"/>
      <c r="O23" s="581"/>
      <c r="P23" s="581"/>
    </row>
    <row r="24" spans="1:16">
      <c r="A24" s="37">
        <v>7</v>
      </c>
      <c r="B24" s="556" t="s">
        <v>176</v>
      </c>
      <c r="C24" s="554">
        <v>138380559.5</v>
      </c>
      <c r="D24" s="554">
        <v>13514424.800000001</v>
      </c>
      <c r="E24" s="680">
        <v>151894984.30000001</v>
      </c>
      <c r="F24" s="681">
        <v>90932748.810000002</v>
      </c>
      <c r="G24" s="681">
        <v>26648896.079999998</v>
      </c>
      <c r="H24" s="682">
        <v>117581644.89</v>
      </c>
      <c r="I24" s="581"/>
      <c r="J24" s="581"/>
      <c r="K24" s="581"/>
      <c r="L24" s="581"/>
      <c r="M24" s="581"/>
      <c r="N24" s="581"/>
      <c r="O24" s="581"/>
      <c r="P24" s="581"/>
    </row>
    <row r="25" spans="1:16">
      <c r="A25" s="37">
        <v>8</v>
      </c>
      <c r="B25" s="556" t="s">
        <v>175</v>
      </c>
      <c r="C25" s="554">
        <v>197101608.31999999</v>
      </c>
      <c r="D25" s="554">
        <v>45882699.189999998</v>
      </c>
      <c r="E25" s="680">
        <v>242984307.50999999</v>
      </c>
      <c r="F25" s="681">
        <v>147718509.69999999</v>
      </c>
      <c r="G25" s="681">
        <v>78853657.849999994</v>
      </c>
      <c r="H25" s="682">
        <v>226572167.54999998</v>
      </c>
      <c r="I25" s="581"/>
      <c r="J25" s="581"/>
      <c r="K25" s="581"/>
      <c r="L25" s="581"/>
      <c r="M25" s="581"/>
      <c r="N25" s="581"/>
      <c r="O25" s="581"/>
      <c r="P25" s="581"/>
    </row>
    <row r="26" spans="1:16">
      <c r="A26" s="37">
        <v>9</v>
      </c>
      <c r="B26" s="556" t="s">
        <v>174</v>
      </c>
      <c r="C26" s="554">
        <v>29474571.989999998</v>
      </c>
      <c r="D26" s="554">
        <v>2933057.1</v>
      </c>
      <c r="E26" s="680">
        <v>32407629.09</v>
      </c>
      <c r="F26" s="681">
        <v>17109292.739999998</v>
      </c>
      <c r="G26" s="681">
        <v>-904.94</v>
      </c>
      <c r="H26" s="682">
        <v>17108387.799999997</v>
      </c>
      <c r="I26" s="581"/>
      <c r="J26" s="581"/>
      <c r="K26" s="581"/>
      <c r="L26" s="581"/>
      <c r="M26" s="581"/>
      <c r="N26" s="581"/>
      <c r="O26" s="581"/>
      <c r="P26" s="581"/>
    </row>
    <row r="27" spans="1:16">
      <c r="A27" s="37">
        <v>10</v>
      </c>
      <c r="B27" s="556" t="s">
        <v>173</v>
      </c>
      <c r="C27" s="554">
        <v>0</v>
      </c>
      <c r="D27" s="554">
        <v>83584116.420000002</v>
      </c>
      <c r="E27" s="680">
        <v>83584116.420000002</v>
      </c>
      <c r="F27" s="681">
        <v>0</v>
      </c>
      <c r="G27" s="681">
        <v>80771429.370000005</v>
      </c>
      <c r="H27" s="682">
        <v>80771429.370000005</v>
      </c>
      <c r="I27" s="581"/>
      <c r="J27" s="581"/>
      <c r="K27" s="581"/>
      <c r="L27" s="581"/>
      <c r="M27" s="581"/>
      <c r="N27" s="581"/>
      <c r="O27" s="581"/>
      <c r="P27" s="581"/>
    </row>
    <row r="28" spans="1:16">
      <c r="A28" s="37">
        <v>11</v>
      </c>
      <c r="B28" s="556" t="s">
        <v>172</v>
      </c>
      <c r="C28" s="554">
        <v>153163500.38999999</v>
      </c>
      <c r="D28" s="554">
        <v>58282441.189999998</v>
      </c>
      <c r="E28" s="680">
        <v>211445941.57999998</v>
      </c>
      <c r="F28" s="681">
        <v>133559643.63</v>
      </c>
      <c r="G28" s="681">
        <v>64474421.109999999</v>
      </c>
      <c r="H28" s="682">
        <v>198034064.74000001</v>
      </c>
      <c r="I28" s="581"/>
      <c r="J28" s="581"/>
      <c r="K28" s="581"/>
      <c r="L28" s="581"/>
      <c r="M28" s="581"/>
      <c r="N28" s="581"/>
      <c r="O28" s="581"/>
      <c r="P28" s="581"/>
    </row>
    <row r="29" spans="1:16">
      <c r="A29" s="37">
        <v>12</v>
      </c>
      <c r="B29" s="556" t="s">
        <v>171</v>
      </c>
      <c r="C29" s="554">
        <v>1360638.56</v>
      </c>
      <c r="D29" s="554">
        <v>26494.01</v>
      </c>
      <c r="E29" s="680">
        <v>1387132.57</v>
      </c>
      <c r="F29" s="681">
        <v>2067210.01</v>
      </c>
      <c r="G29" s="681">
        <v>27624.400000000001</v>
      </c>
      <c r="H29" s="682">
        <v>2094834.41</v>
      </c>
      <c r="I29" s="581"/>
      <c r="J29" s="581"/>
      <c r="K29" s="581"/>
      <c r="L29" s="581"/>
      <c r="M29" s="581"/>
      <c r="N29" s="581"/>
      <c r="O29" s="581"/>
      <c r="P29" s="581"/>
    </row>
    <row r="30" spans="1:16">
      <c r="A30" s="37">
        <v>13</v>
      </c>
      <c r="B30" s="561" t="s">
        <v>170</v>
      </c>
      <c r="C30" s="557">
        <v>519480878.75999999</v>
      </c>
      <c r="D30" s="557">
        <v>204223232.70999998</v>
      </c>
      <c r="E30" s="680">
        <v>723704111.47000003</v>
      </c>
      <c r="F30" s="683">
        <v>391387404.88999999</v>
      </c>
      <c r="G30" s="683">
        <v>250775123.87000003</v>
      </c>
      <c r="H30" s="682">
        <v>642162528.75999999</v>
      </c>
      <c r="I30" s="581"/>
      <c r="J30" s="581"/>
      <c r="K30" s="581"/>
      <c r="L30" s="581"/>
      <c r="M30" s="581"/>
      <c r="N30" s="581"/>
      <c r="O30" s="581"/>
      <c r="P30" s="581"/>
    </row>
    <row r="31" spans="1:16">
      <c r="A31" s="37">
        <v>14</v>
      </c>
      <c r="B31" s="561" t="s">
        <v>169</v>
      </c>
      <c r="C31" s="557">
        <v>495562988.15999997</v>
      </c>
      <c r="D31" s="557">
        <v>231926034.85999995</v>
      </c>
      <c r="E31" s="680">
        <v>727489023.01999998</v>
      </c>
      <c r="F31" s="683">
        <v>428897437.36999989</v>
      </c>
      <c r="G31" s="683">
        <v>183189466.44999996</v>
      </c>
      <c r="H31" s="682">
        <v>612086903.81999981</v>
      </c>
      <c r="I31" s="581"/>
      <c r="J31" s="581"/>
      <c r="K31" s="581"/>
      <c r="L31" s="581"/>
      <c r="M31" s="581"/>
      <c r="N31" s="581"/>
      <c r="O31" s="581"/>
      <c r="P31" s="581"/>
    </row>
    <row r="32" spans="1:16">
      <c r="A32" s="37"/>
      <c r="B32" s="562"/>
      <c r="C32" s="562"/>
      <c r="D32" s="563"/>
      <c r="E32" s="684"/>
      <c r="F32" s="687"/>
      <c r="G32" s="687"/>
      <c r="H32" s="686"/>
      <c r="I32" s="581"/>
      <c r="J32" s="581"/>
      <c r="K32" s="581"/>
      <c r="L32" s="581"/>
      <c r="M32" s="581"/>
      <c r="N32" s="581"/>
      <c r="O32" s="581"/>
      <c r="P32" s="581"/>
    </row>
    <row r="33" spans="1:16">
      <c r="A33" s="37"/>
      <c r="B33" s="562" t="s">
        <v>168</v>
      </c>
      <c r="C33" s="560"/>
      <c r="D33" s="560"/>
      <c r="E33" s="684"/>
      <c r="F33" s="685"/>
      <c r="G33" s="685"/>
      <c r="H33" s="686"/>
      <c r="I33" s="581"/>
      <c r="J33" s="581"/>
      <c r="K33" s="581"/>
      <c r="L33" s="581"/>
      <c r="M33" s="581"/>
      <c r="N33" s="581"/>
      <c r="O33" s="581"/>
      <c r="P33" s="581"/>
    </row>
    <row r="34" spans="1:16">
      <c r="A34" s="37">
        <v>15</v>
      </c>
      <c r="B34" s="564" t="s">
        <v>167</v>
      </c>
      <c r="C34" s="565">
        <v>185191669.47999999</v>
      </c>
      <c r="D34" s="565">
        <v>522765.37000000477</v>
      </c>
      <c r="E34" s="680">
        <v>185714434.84999999</v>
      </c>
      <c r="F34" s="680">
        <v>147576622.08000001</v>
      </c>
      <c r="G34" s="680">
        <v>7460080.2700000107</v>
      </c>
      <c r="H34" s="680">
        <v>155036702.35000002</v>
      </c>
      <c r="I34" s="581"/>
      <c r="J34" s="581"/>
      <c r="K34" s="581"/>
      <c r="L34" s="581"/>
      <c r="M34" s="581"/>
      <c r="N34" s="581"/>
      <c r="O34" s="581"/>
      <c r="P34" s="581"/>
    </row>
    <row r="35" spans="1:16">
      <c r="A35" s="37">
        <v>15.1</v>
      </c>
      <c r="B35" s="558" t="s">
        <v>166</v>
      </c>
      <c r="C35" s="554">
        <v>264585819.91999999</v>
      </c>
      <c r="D35" s="554">
        <v>108655907.28</v>
      </c>
      <c r="E35" s="680">
        <v>373241727.19999999</v>
      </c>
      <c r="F35" s="681">
        <v>208909658.59</v>
      </c>
      <c r="G35" s="681">
        <v>96542812.260000005</v>
      </c>
      <c r="H35" s="680">
        <v>305452470.85000002</v>
      </c>
      <c r="I35" s="581"/>
      <c r="J35" s="581"/>
      <c r="K35" s="581"/>
      <c r="L35" s="581"/>
      <c r="M35" s="581"/>
      <c r="N35" s="581"/>
      <c r="O35" s="581"/>
      <c r="P35" s="581"/>
    </row>
    <row r="36" spans="1:16">
      <c r="A36" s="37">
        <v>15.2</v>
      </c>
      <c r="B36" s="558" t="s">
        <v>165</v>
      </c>
      <c r="C36" s="554">
        <v>79394150.439999998</v>
      </c>
      <c r="D36" s="554">
        <v>108133141.91</v>
      </c>
      <c r="E36" s="680">
        <v>187527292.34999999</v>
      </c>
      <c r="F36" s="681">
        <v>61333036.509999998</v>
      </c>
      <c r="G36" s="681">
        <v>89082731.989999995</v>
      </c>
      <c r="H36" s="680">
        <v>150415768.5</v>
      </c>
      <c r="I36" s="581"/>
      <c r="J36" s="581"/>
      <c r="K36" s="581"/>
      <c r="L36" s="581"/>
      <c r="M36" s="581"/>
      <c r="N36" s="581"/>
      <c r="O36" s="581"/>
      <c r="P36" s="581"/>
    </row>
    <row r="37" spans="1:16">
      <c r="A37" s="37">
        <v>16</v>
      </c>
      <c r="B37" s="556" t="s">
        <v>164</v>
      </c>
      <c r="C37" s="554">
        <v>6445539.96</v>
      </c>
      <c r="D37" s="554">
        <v>0</v>
      </c>
      <c r="E37" s="680">
        <v>6445539.96</v>
      </c>
      <c r="F37" s="681">
        <v>52593718.659999996</v>
      </c>
      <c r="G37" s="681">
        <v>0</v>
      </c>
      <c r="H37" s="680">
        <v>52593718.659999996</v>
      </c>
      <c r="I37" s="581"/>
      <c r="J37" s="581"/>
      <c r="K37" s="581"/>
      <c r="L37" s="581"/>
      <c r="M37" s="581"/>
      <c r="N37" s="581"/>
      <c r="O37" s="581"/>
      <c r="P37" s="581"/>
    </row>
    <row r="38" spans="1:16">
      <c r="A38" s="37">
        <v>17</v>
      </c>
      <c r="B38" s="556" t="s">
        <v>163</v>
      </c>
      <c r="C38" s="554">
        <v>0</v>
      </c>
      <c r="D38" s="554">
        <v>0</v>
      </c>
      <c r="E38" s="680">
        <v>0</v>
      </c>
      <c r="F38" s="681">
        <v>0</v>
      </c>
      <c r="G38" s="681">
        <v>0</v>
      </c>
      <c r="H38" s="680">
        <v>0</v>
      </c>
      <c r="I38" s="581"/>
      <c r="J38" s="581"/>
      <c r="K38" s="581"/>
      <c r="L38" s="581"/>
      <c r="M38" s="581"/>
      <c r="N38" s="581"/>
      <c r="O38" s="581"/>
      <c r="P38" s="581"/>
    </row>
    <row r="39" spans="1:16">
      <c r="A39" s="37">
        <v>18</v>
      </c>
      <c r="B39" s="556" t="s">
        <v>162</v>
      </c>
      <c r="C39" s="554">
        <v>1331739.75</v>
      </c>
      <c r="D39" s="554">
        <v>3552927.28</v>
      </c>
      <c r="E39" s="680">
        <v>4884667.0299999993</v>
      </c>
      <c r="F39" s="681">
        <v>10380330.58</v>
      </c>
      <c r="G39" s="681">
        <v>524755.80000000005</v>
      </c>
      <c r="H39" s="680">
        <v>10905086.380000001</v>
      </c>
      <c r="I39" s="581"/>
      <c r="J39" s="581"/>
      <c r="K39" s="581"/>
      <c r="L39" s="581"/>
      <c r="M39" s="581"/>
      <c r="N39" s="581"/>
      <c r="O39" s="581"/>
      <c r="P39" s="581"/>
    </row>
    <row r="40" spans="1:16">
      <c r="A40" s="37">
        <v>19</v>
      </c>
      <c r="B40" s="556" t="s">
        <v>161</v>
      </c>
      <c r="C40" s="554">
        <v>234367178.03</v>
      </c>
      <c r="D40" s="554">
        <v>0</v>
      </c>
      <c r="E40" s="680">
        <v>234367178.03</v>
      </c>
      <c r="F40" s="681">
        <v>55466666.340000026</v>
      </c>
      <c r="G40" s="681">
        <v>0</v>
      </c>
      <c r="H40" s="680">
        <v>55466666.340000026</v>
      </c>
      <c r="I40" s="581"/>
      <c r="J40" s="581"/>
      <c r="K40" s="581"/>
      <c r="L40" s="581"/>
      <c r="M40" s="581"/>
      <c r="N40" s="581"/>
      <c r="O40" s="581"/>
      <c r="P40" s="581"/>
    </row>
    <row r="41" spans="1:16">
      <c r="A41" s="37">
        <v>20</v>
      </c>
      <c r="B41" s="556" t="s">
        <v>160</v>
      </c>
      <c r="C41" s="554">
        <v>77148156.189999998</v>
      </c>
      <c r="D41" s="554">
        <v>0</v>
      </c>
      <c r="E41" s="680">
        <v>77148156.189999998</v>
      </c>
      <c r="F41" s="681">
        <v>80213428.149999976</v>
      </c>
      <c r="G41" s="681">
        <v>0</v>
      </c>
      <c r="H41" s="680">
        <v>80213428.149999976</v>
      </c>
      <c r="I41" s="581"/>
      <c r="J41" s="581"/>
      <c r="K41" s="581"/>
      <c r="L41" s="581"/>
      <c r="M41" s="581"/>
      <c r="N41" s="581"/>
      <c r="O41" s="581"/>
      <c r="P41" s="581"/>
    </row>
    <row r="42" spans="1:16">
      <c r="A42" s="37">
        <v>21</v>
      </c>
      <c r="B42" s="556" t="s">
        <v>159</v>
      </c>
      <c r="C42" s="554">
        <v>-2759791.7</v>
      </c>
      <c r="D42" s="554">
        <v>0</v>
      </c>
      <c r="E42" s="680">
        <v>-2759791.7</v>
      </c>
      <c r="F42" s="681">
        <v>54332726.369999997</v>
      </c>
      <c r="G42" s="681">
        <v>0</v>
      </c>
      <c r="H42" s="680">
        <v>54332726.369999997</v>
      </c>
      <c r="I42" s="581"/>
      <c r="J42" s="581"/>
      <c r="K42" s="581"/>
      <c r="L42" s="581"/>
      <c r="M42" s="581"/>
      <c r="N42" s="581"/>
      <c r="O42" s="581"/>
      <c r="P42" s="581"/>
    </row>
    <row r="43" spans="1:16">
      <c r="A43" s="37">
        <v>22</v>
      </c>
      <c r="B43" s="556" t="s">
        <v>158</v>
      </c>
      <c r="C43" s="554">
        <v>19846417.59</v>
      </c>
      <c r="D43" s="554">
        <v>18653138.879999999</v>
      </c>
      <c r="E43" s="680">
        <v>38499556.469999999</v>
      </c>
      <c r="F43" s="681">
        <v>21412466.670000002</v>
      </c>
      <c r="G43" s="681">
        <v>19486989.109999999</v>
      </c>
      <c r="H43" s="680">
        <v>40899455.780000001</v>
      </c>
      <c r="I43" s="581"/>
      <c r="J43" s="581"/>
      <c r="K43" s="581"/>
      <c r="L43" s="581"/>
      <c r="M43" s="581"/>
      <c r="N43" s="581"/>
      <c r="O43" s="581"/>
      <c r="P43" s="581"/>
    </row>
    <row r="44" spans="1:16">
      <c r="A44" s="37">
        <v>23</v>
      </c>
      <c r="B44" s="556" t="s">
        <v>157</v>
      </c>
      <c r="C44" s="554">
        <v>13236621.119999999</v>
      </c>
      <c r="D44" s="554">
        <v>10464357.34</v>
      </c>
      <c r="E44" s="680">
        <v>23700978.460000001</v>
      </c>
      <c r="F44" s="681">
        <v>11264680.310000001</v>
      </c>
      <c r="G44" s="681">
        <v>4599892.2300000004</v>
      </c>
      <c r="H44" s="680">
        <v>15864572.540000001</v>
      </c>
      <c r="I44" s="581"/>
      <c r="J44" s="581"/>
      <c r="K44" s="581"/>
      <c r="L44" s="581"/>
      <c r="M44" s="581"/>
      <c r="N44" s="581"/>
      <c r="O44" s="581"/>
      <c r="P44" s="581"/>
    </row>
    <row r="45" spans="1:16">
      <c r="A45" s="37">
        <v>24</v>
      </c>
      <c r="B45" s="561" t="s">
        <v>272</v>
      </c>
      <c r="C45" s="557">
        <v>534807530.42000002</v>
      </c>
      <c r="D45" s="557">
        <v>33193188.870000005</v>
      </c>
      <c r="E45" s="680">
        <v>568000719.28999996</v>
      </c>
      <c r="F45" s="683">
        <v>433240639.16000009</v>
      </c>
      <c r="G45" s="683">
        <v>32071717.410000011</v>
      </c>
      <c r="H45" s="680">
        <v>465312356.57000011</v>
      </c>
      <c r="I45" s="581"/>
      <c r="J45" s="581"/>
      <c r="K45" s="581"/>
      <c r="L45" s="581"/>
      <c r="M45" s="581"/>
      <c r="N45" s="581"/>
      <c r="O45" s="581"/>
      <c r="P45" s="581"/>
    </row>
    <row r="46" spans="1:16">
      <c r="A46" s="37"/>
      <c r="B46" s="192" t="s">
        <v>156</v>
      </c>
      <c r="C46" s="560"/>
      <c r="D46" s="560"/>
      <c r="E46" s="684"/>
      <c r="F46" s="685"/>
      <c r="G46" s="685"/>
      <c r="H46" s="686"/>
      <c r="I46" s="581"/>
      <c r="J46" s="581"/>
      <c r="K46" s="581"/>
      <c r="L46" s="581"/>
      <c r="M46" s="581"/>
      <c r="N46" s="581"/>
      <c r="O46" s="581"/>
      <c r="P46" s="581"/>
    </row>
    <row r="47" spans="1:16">
      <c r="A47" s="37">
        <v>25</v>
      </c>
      <c r="B47" s="556" t="s">
        <v>155</v>
      </c>
      <c r="C47" s="554">
        <v>19518903.629999999</v>
      </c>
      <c r="D47" s="554">
        <v>5899507.0599999996</v>
      </c>
      <c r="E47" s="680">
        <v>25418410.689999998</v>
      </c>
      <c r="F47" s="681">
        <v>16978610.989999998</v>
      </c>
      <c r="G47" s="681">
        <v>5649791.96</v>
      </c>
      <c r="H47" s="682">
        <v>22628402.949999999</v>
      </c>
      <c r="I47" s="581"/>
      <c r="J47" s="581"/>
      <c r="K47" s="581"/>
      <c r="L47" s="581"/>
      <c r="M47" s="581"/>
      <c r="N47" s="581"/>
      <c r="O47" s="581"/>
      <c r="P47" s="581"/>
    </row>
    <row r="48" spans="1:16">
      <c r="A48" s="37">
        <v>26</v>
      </c>
      <c r="B48" s="556" t="s">
        <v>154</v>
      </c>
      <c r="C48" s="554">
        <v>16633736.210000001</v>
      </c>
      <c r="D48" s="554">
        <v>11499193.119999999</v>
      </c>
      <c r="E48" s="680">
        <v>28132929.329999998</v>
      </c>
      <c r="F48" s="681">
        <v>9580061.7899999991</v>
      </c>
      <c r="G48" s="681">
        <v>6509032.0099999998</v>
      </c>
      <c r="H48" s="682">
        <v>16089093.799999999</v>
      </c>
      <c r="I48" s="581"/>
      <c r="J48" s="581"/>
      <c r="K48" s="581"/>
      <c r="L48" s="581"/>
      <c r="M48" s="581"/>
      <c r="N48" s="581"/>
      <c r="O48" s="581"/>
      <c r="P48" s="581"/>
    </row>
    <row r="49" spans="1:16">
      <c r="A49" s="37">
        <v>27</v>
      </c>
      <c r="B49" s="556" t="s">
        <v>153</v>
      </c>
      <c r="C49" s="554">
        <v>201140013.09</v>
      </c>
      <c r="D49" s="554">
        <v>0</v>
      </c>
      <c r="E49" s="680">
        <v>201140013.09</v>
      </c>
      <c r="F49" s="681">
        <v>167838665.43000001</v>
      </c>
      <c r="G49" s="681">
        <v>0</v>
      </c>
      <c r="H49" s="682">
        <v>167838665.43000001</v>
      </c>
      <c r="I49" s="581"/>
      <c r="J49" s="581"/>
      <c r="K49" s="581"/>
      <c r="L49" s="581"/>
      <c r="M49" s="581"/>
      <c r="N49" s="581"/>
      <c r="O49" s="581"/>
      <c r="P49" s="581"/>
    </row>
    <row r="50" spans="1:16">
      <c r="A50" s="37">
        <v>28</v>
      </c>
      <c r="B50" s="556" t="s">
        <v>152</v>
      </c>
      <c r="C50" s="554">
        <v>5442528.5999999996</v>
      </c>
      <c r="D50" s="554">
        <v>0</v>
      </c>
      <c r="E50" s="680">
        <v>5442528.5999999996</v>
      </c>
      <c r="F50" s="681">
        <v>4133754.36</v>
      </c>
      <c r="G50" s="681">
        <v>0</v>
      </c>
      <c r="H50" s="682">
        <v>4133754.36</v>
      </c>
      <c r="I50" s="581"/>
      <c r="J50" s="581"/>
      <c r="K50" s="581"/>
      <c r="L50" s="581"/>
      <c r="M50" s="581"/>
      <c r="N50" s="581"/>
      <c r="O50" s="581"/>
      <c r="P50" s="581"/>
    </row>
    <row r="51" spans="1:16">
      <c r="A51" s="37">
        <v>29</v>
      </c>
      <c r="B51" s="556" t="s">
        <v>151</v>
      </c>
      <c r="C51" s="554">
        <v>52671117.960000001</v>
      </c>
      <c r="D51" s="554">
        <v>0</v>
      </c>
      <c r="E51" s="680">
        <v>52671117.960000001</v>
      </c>
      <c r="F51" s="681">
        <v>43947968.939999998</v>
      </c>
      <c r="G51" s="681">
        <v>0</v>
      </c>
      <c r="H51" s="682">
        <v>43947968.939999998</v>
      </c>
      <c r="I51" s="581"/>
      <c r="J51" s="581"/>
      <c r="K51" s="581"/>
      <c r="L51" s="581"/>
      <c r="M51" s="581"/>
      <c r="N51" s="581"/>
      <c r="O51" s="581"/>
      <c r="P51" s="581"/>
    </row>
    <row r="52" spans="1:16">
      <c r="A52" s="37">
        <v>30</v>
      </c>
      <c r="B52" s="556" t="s">
        <v>150</v>
      </c>
      <c r="C52" s="554">
        <v>58075762.82</v>
      </c>
      <c r="D52" s="554">
        <v>14232053.439999999</v>
      </c>
      <c r="E52" s="680">
        <v>72307816.260000005</v>
      </c>
      <c r="F52" s="681">
        <v>53578061.950000003</v>
      </c>
      <c r="G52" s="681">
        <v>13595577.199999999</v>
      </c>
      <c r="H52" s="682">
        <v>67173639.150000006</v>
      </c>
      <c r="I52" s="581"/>
      <c r="J52" s="581"/>
      <c r="K52" s="581"/>
      <c r="L52" s="581"/>
      <c r="M52" s="581"/>
      <c r="N52" s="581"/>
      <c r="O52" s="581"/>
      <c r="P52" s="581"/>
    </row>
    <row r="53" spans="1:16">
      <c r="A53" s="37">
        <v>31</v>
      </c>
      <c r="B53" s="561" t="s">
        <v>273</v>
      </c>
      <c r="C53" s="557">
        <v>353482062.31</v>
      </c>
      <c r="D53" s="557">
        <v>31630753.619999997</v>
      </c>
      <c r="E53" s="680">
        <v>385112815.93000001</v>
      </c>
      <c r="F53" s="683">
        <v>296057123.46000004</v>
      </c>
      <c r="G53" s="683">
        <v>25754401.169999998</v>
      </c>
      <c r="H53" s="680">
        <v>321811524.63000005</v>
      </c>
      <c r="I53" s="581"/>
      <c r="J53" s="581"/>
      <c r="K53" s="581"/>
      <c r="L53" s="581"/>
      <c r="M53" s="581"/>
      <c r="N53" s="581"/>
      <c r="O53" s="581"/>
      <c r="P53" s="581"/>
    </row>
    <row r="54" spans="1:16">
      <c r="A54" s="37">
        <v>32</v>
      </c>
      <c r="B54" s="561" t="s">
        <v>274</v>
      </c>
      <c r="C54" s="557">
        <v>181325468.11000001</v>
      </c>
      <c r="D54" s="557">
        <v>1562435.2500000075</v>
      </c>
      <c r="E54" s="680">
        <v>182887903.36000001</v>
      </c>
      <c r="F54" s="683">
        <v>137183515.70000005</v>
      </c>
      <c r="G54" s="683">
        <v>6317316.2400000133</v>
      </c>
      <c r="H54" s="680">
        <v>143500831.94000006</v>
      </c>
      <c r="I54" s="581"/>
      <c r="J54" s="581"/>
      <c r="K54" s="581"/>
      <c r="L54" s="581"/>
      <c r="M54" s="581"/>
      <c r="N54" s="581"/>
      <c r="O54" s="581"/>
      <c r="P54" s="581"/>
    </row>
    <row r="55" spans="1:16">
      <c r="A55" s="37"/>
      <c r="B55" s="562"/>
      <c r="C55" s="563"/>
      <c r="D55" s="563"/>
      <c r="E55" s="684"/>
      <c r="F55" s="687"/>
      <c r="G55" s="687"/>
      <c r="H55" s="686"/>
      <c r="I55" s="581"/>
      <c r="J55" s="581"/>
      <c r="K55" s="581"/>
      <c r="L55" s="581"/>
      <c r="M55" s="581"/>
      <c r="N55" s="581"/>
      <c r="O55" s="581"/>
      <c r="P55" s="581"/>
    </row>
    <row r="56" spans="1:16">
      <c r="A56" s="37">
        <v>33</v>
      </c>
      <c r="B56" s="561" t="s">
        <v>149</v>
      </c>
      <c r="C56" s="557">
        <v>676888456.26999998</v>
      </c>
      <c r="D56" s="557">
        <v>233488470.10999995</v>
      </c>
      <c r="E56" s="680">
        <v>910376926.37999988</v>
      </c>
      <c r="F56" s="683">
        <v>566080953.06999993</v>
      </c>
      <c r="G56" s="683">
        <v>189506782.68999997</v>
      </c>
      <c r="H56" s="682">
        <v>755587735.75999987</v>
      </c>
      <c r="I56" s="581"/>
      <c r="J56" s="581"/>
      <c r="K56" s="581"/>
      <c r="L56" s="581"/>
      <c r="M56" s="581"/>
      <c r="N56" s="581"/>
      <c r="O56" s="581"/>
      <c r="P56" s="581"/>
    </row>
    <row r="57" spans="1:16">
      <c r="A57" s="37"/>
      <c r="B57" s="562"/>
      <c r="C57" s="563"/>
      <c r="D57" s="563"/>
      <c r="E57" s="684"/>
      <c r="F57" s="687"/>
      <c r="G57" s="687"/>
      <c r="H57" s="686"/>
      <c r="I57" s="581"/>
      <c r="J57" s="581"/>
      <c r="K57" s="581"/>
      <c r="L57" s="581"/>
      <c r="M57" s="581"/>
      <c r="N57" s="581"/>
      <c r="O57" s="581"/>
      <c r="P57" s="581"/>
    </row>
    <row r="58" spans="1:16">
      <c r="A58" s="37">
        <v>34</v>
      </c>
      <c r="B58" s="556" t="s">
        <v>148</v>
      </c>
      <c r="C58" s="554">
        <v>23274333.43</v>
      </c>
      <c r="D58" s="554">
        <v>0</v>
      </c>
      <c r="E58" s="680">
        <v>23274333.43</v>
      </c>
      <c r="F58" s="681">
        <v>-92372251.599999994</v>
      </c>
      <c r="G58" s="681">
        <v>0</v>
      </c>
      <c r="H58" s="682">
        <v>-92372251.599999994</v>
      </c>
      <c r="I58" s="581"/>
      <c r="J58" s="581"/>
      <c r="K58" s="581"/>
      <c r="L58" s="581"/>
      <c r="M58" s="581"/>
      <c r="N58" s="581"/>
      <c r="O58" s="581"/>
      <c r="P58" s="581"/>
    </row>
    <row r="59" spans="1:16" s="193" customFormat="1">
      <c r="A59" s="37">
        <v>35</v>
      </c>
      <c r="B59" s="556" t="s">
        <v>147</v>
      </c>
      <c r="C59" s="554">
        <v>-3361358.43</v>
      </c>
      <c r="D59" s="554">
        <v>0</v>
      </c>
      <c r="E59" s="680">
        <v>-3361358.43</v>
      </c>
      <c r="F59" s="681">
        <v>9258.1200000000008</v>
      </c>
      <c r="G59" s="681">
        <v>0</v>
      </c>
      <c r="H59" s="682">
        <v>9258.1200000000008</v>
      </c>
      <c r="I59" s="581"/>
      <c r="J59" s="581"/>
      <c r="K59" s="581"/>
      <c r="L59" s="581"/>
      <c r="M59" s="581"/>
      <c r="N59" s="581"/>
      <c r="O59" s="581"/>
      <c r="P59" s="581"/>
    </row>
    <row r="60" spans="1:16">
      <c r="A60" s="37">
        <v>36</v>
      </c>
      <c r="B60" s="556" t="s">
        <v>146</v>
      </c>
      <c r="C60" s="554">
        <v>31322467.82</v>
      </c>
      <c r="D60" s="554">
        <v>0</v>
      </c>
      <c r="E60" s="680">
        <v>31322467.82</v>
      </c>
      <c r="F60" s="681">
        <v>20365986.489999998</v>
      </c>
      <c r="G60" s="681">
        <v>0</v>
      </c>
      <c r="H60" s="682">
        <v>20365986.489999998</v>
      </c>
      <c r="I60" s="581"/>
      <c r="J60" s="581"/>
      <c r="K60" s="581"/>
      <c r="L60" s="581"/>
      <c r="M60" s="581"/>
      <c r="N60" s="581"/>
      <c r="O60" s="581"/>
      <c r="P60" s="581"/>
    </row>
    <row r="61" spans="1:16">
      <c r="A61" s="37">
        <v>37</v>
      </c>
      <c r="B61" s="561" t="s">
        <v>145</v>
      </c>
      <c r="C61" s="557">
        <v>51235442.82</v>
      </c>
      <c r="D61" s="557">
        <v>0</v>
      </c>
      <c r="E61" s="680">
        <v>51235442.82</v>
      </c>
      <c r="F61" s="683">
        <v>-71997006.989999995</v>
      </c>
      <c r="G61" s="683">
        <v>0</v>
      </c>
      <c r="H61" s="682">
        <v>-71997006.989999995</v>
      </c>
      <c r="I61" s="581"/>
      <c r="J61" s="581"/>
      <c r="K61" s="581"/>
      <c r="L61" s="581"/>
      <c r="M61" s="581"/>
      <c r="N61" s="581"/>
      <c r="O61" s="581"/>
      <c r="P61" s="581"/>
    </row>
    <row r="62" spans="1:16">
      <c r="A62" s="37"/>
      <c r="B62" s="566"/>
      <c r="C62" s="560"/>
      <c r="D62" s="560"/>
      <c r="E62" s="684"/>
      <c r="F62" s="685"/>
      <c r="G62" s="685"/>
      <c r="H62" s="686"/>
      <c r="I62" s="581"/>
      <c r="J62" s="581"/>
      <c r="K62" s="581"/>
      <c r="L62" s="581"/>
      <c r="M62" s="581"/>
      <c r="N62" s="581"/>
      <c r="O62" s="581"/>
      <c r="P62" s="581"/>
    </row>
    <row r="63" spans="1:16">
      <c r="A63" s="37">
        <v>38</v>
      </c>
      <c r="B63" s="567" t="s">
        <v>144</v>
      </c>
      <c r="C63" s="557">
        <v>625653013.44999993</v>
      </c>
      <c r="D63" s="557">
        <v>233488470.10999995</v>
      </c>
      <c r="E63" s="680">
        <v>859141483.55999994</v>
      </c>
      <c r="F63" s="683">
        <v>638077960.05999994</v>
      </c>
      <c r="G63" s="683">
        <v>189506782.68999997</v>
      </c>
      <c r="H63" s="682">
        <v>827584742.74999988</v>
      </c>
      <c r="I63" s="581"/>
      <c r="J63" s="581"/>
      <c r="K63" s="581"/>
      <c r="L63" s="581"/>
      <c r="M63" s="581"/>
      <c r="N63" s="581"/>
      <c r="O63" s="581"/>
      <c r="P63" s="581"/>
    </row>
    <row r="64" spans="1:16">
      <c r="A64" s="35">
        <v>39</v>
      </c>
      <c r="B64" s="556" t="s">
        <v>143</v>
      </c>
      <c r="C64" s="568">
        <v>109655429.08</v>
      </c>
      <c r="D64" s="568">
        <v>0</v>
      </c>
      <c r="E64" s="680">
        <v>109655429.08</v>
      </c>
      <c r="F64" s="688">
        <v>92019738.069999993</v>
      </c>
      <c r="G64" s="688">
        <v>0</v>
      </c>
      <c r="H64" s="682">
        <v>92019738.069999993</v>
      </c>
      <c r="I64" s="581"/>
      <c r="J64" s="581"/>
      <c r="K64" s="581"/>
      <c r="L64" s="581"/>
      <c r="M64" s="581"/>
      <c r="N64" s="581"/>
      <c r="O64" s="581"/>
      <c r="P64" s="581"/>
    </row>
    <row r="65" spans="1:16">
      <c r="A65" s="37">
        <v>40</v>
      </c>
      <c r="B65" s="561" t="s">
        <v>142</v>
      </c>
      <c r="C65" s="557">
        <v>515997584.36999995</v>
      </c>
      <c r="D65" s="557">
        <v>233488470.10999995</v>
      </c>
      <c r="E65" s="680">
        <v>749486054.4799999</v>
      </c>
      <c r="F65" s="683">
        <v>546058221.99000001</v>
      </c>
      <c r="G65" s="683">
        <v>189506782.68999997</v>
      </c>
      <c r="H65" s="682">
        <v>735565004.67999995</v>
      </c>
      <c r="I65" s="581"/>
      <c r="J65" s="581"/>
      <c r="K65" s="581"/>
      <c r="L65" s="581"/>
      <c r="M65" s="581"/>
      <c r="N65" s="581"/>
      <c r="O65" s="581"/>
      <c r="P65" s="581"/>
    </row>
    <row r="66" spans="1:16">
      <c r="A66" s="35">
        <v>41</v>
      </c>
      <c r="B66" s="556" t="s">
        <v>141</v>
      </c>
      <c r="C66" s="568">
        <v>0</v>
      </c>
      <c r="D66" s="568">
        <v>0</v>
      </c>
      <c r="E66" s="680">
        <v>0</v>
      </c>
      <c r="F66" s="688">
        <v>0</v>
      </c>
      <c r="G66" s="688">
        <v>0</v>
      </c>
      <c r="H66" s="682">
        <v>0</v>
      </c>
      <c r="I66" s="581"/>
      <c r="J66" s="581"/>
      <c r="K66" s="581"/>
      <c r="L66" s="581"/>
      <c r="M66" s="581"/>
      <c r="N66" s="581"/>
      <c r="O66" s="581"/>
      <c r="P66" s="581"/>
    </row>
    <row r="67" spans="1:16" ht="13.5" thickBot="1">
      <c r="A67" s="38">
        <v>42</v>
      </c>
      <c r="B67" s="39" t="s">
        <v>140</v>
      </c>
      <c r="C67" s="40">
        <v>515997584.36999995</v>
      </c>
      <c r="D67" s="40">
        <v>233488470.10999995</v>
      </c>
      <c r="E67" s="689">
        <v>749486054.4799999</v>
      </c>
      <c r="F67" s="690">
        <v>546058221.99000001</v>
      </c>
      <c r="G67" s="690">
        <v>189506782.68999997</v>
      </c>
      <c r="H67" s="691">
        <v>735565004.67999995</v>
      </c>
      <c r="I67" s="581"/>
      <c r="J67" s="581"/>
      <c r="K67" s="581"/>
      <c r="L67" s="581"/>
      <c r="M67" s="581"/>
      <c r="N67" s="581"/>
      <c r="O67" s="581"/>
      <c r="P67" s="581"/>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3"/>
  <sheetViews>
    <sheetView zoomScale="85" zoomScaleNormal="85" workbookViewId="0">
      <selection activeCell="C7" sqref="C7:H53"/>
    </sheetView>
  </sheetViews>
  <sheetFormatPr defaultColWidth="9.140625" defaultRowHeight="14.25"/>
  <cols>
    <col min="1" max="1" width="9.5703125" style="5" bestFit="1" customWidth="1"/>
    <col min="2" max="2" width="72.42578125" style="5" customWidth="1"/>
    <col min="3" max="3" width="14.42578125" style="5" bestFit="1" customWidth="1"/>
    <col min="4" max="5" width="14.140625" style="5" bestFit="1" customWidth="1"/>
    <col min="6" max="6" width="13.140625" style="5" bestFit="1" customWidth="1"/>
    <col min="7" max="8" width="14.140625" style="5" bestFit="1" customWidth="1"/>
    <col min="9" max="16384" width="9.140625" style="5"/>
  </cols>
  <sheetData>
    <row r="1" spans="1:18" s="633" customFormat="1">
      <c r="A1" s="634" t="s">
        <v>30</v>
      </c>
      <c r="B1" s="630" t="str">
        <f>'Info '!C2</f>
        <v>JSC TBC Bank</v>
      </c>
    </row>
    <row r="2" spans="1:18" s="633" customFormat="1">
      <c r="A2" s="634" t="s">
        <v>31</v>
      </c>
      <c r="B2" s="584">
        <f>'3.PL '!B2</f>
        <v>44834</v>
      </c>
    </row>
    <row r="3" spans="1:18">
      <c r="A3" s="4"/>
    </row>
    <row r="4" spans="1:18" ht="15" thickBot="1">
      <c r="A4" s="4" t="s">
        <v>74</v>
      </c>
      <c r="B4" s="4"/>
      <c r="C4" s="176"/>
      <c r="D4" s="176"/>
      <c r="E4" s="176"/>
      <c r="F4" s="177"/>
      <c r="G4" s="177"/>
      <c r="H4" s="178" t="s">
        <v>73</v>
      </c>
    </row>
    <row r="5" spans="1:18">
      <c r="A5" s="719" t="s">
        <v>6</v>
      </c>
      <c r="B5" s="721" t="s">
        <v>339</v>
      </c>
      <c r="C5" s="715" t="s">
        <v>68</v>
      </c>
      <c r="D5" s="716"/>
      <c r="E5" s="717"/>
      <c r="F5" s="715" t="s">
        <v>72</v>
      </c>
      <c r="G5" s="716"/>
      <c r="H5" s="718"/>
    </row>
    <row r="6" spans="1:18">
      <c r="A6" s="720"/>
      <c r="B6" s="722"/>
      <c r="C6" s="535" t="s">
        <v>286</v>
      </c>
      <c r="D6" s="535" t="s">
        <v>121</v>
      </c>
      <c r="E6" s="535" t="s">
        <v>108</v>
      </c>
      <c r="F6" s="535" t="s">
        <v>286</v>
      </c>
      <c r="G6" s="535" t="s">
        <v>121</v>
      </c>
      <c r="H6" s="536" t="s">
        <v>108</v>
      </c>
    </row>
    <row r="7" spans="1:18" s="15" customFormat="1">
      <c r="A7" s="179">
        <v>1</v>
      </c>
      <c r="B7" s="569" t="s">
        <v>373</v>
      </c>
      <c r="C7" s="541">
        <v>1319054533.3699985</v>
      </c>
      <c r="D7" s="541">
        <v>1682905622.0792861</v>
      </c>
      <c r="E7" s="570">
        <v>3001960155.449285</v>
      </c>
      <c r="F7" s="541">
        <v>1152224625.6100006</v>
      </c>
      <c r="G7" s="541">
        <v>2296505521.8474631</v>
      </c>
      <c r="H7" s="542">
        <v>3448730147.4574637</v>
      </c>
      <c r="I7" s="582"/>
      <c r="J7" s="582"/>
      <c r="K7" s="582"/>
      <c r="L7" s="582"/>
      <c r="M7" s="582"/>
      <c r="N7" s="582"/>
      <c r="O7" s="582"/>
      <c r="P7" s="582"/>
      <c r="Q7" s="582"/>
      <c r="R7" s="582"/>
    </row>
    <row r="8" spans="1:18" s="15" customFormat="1">
      <c r="A8" s="179">
        <v>1.1000000000000001</v>
      </c>
      <c r="B8" s="571" t="s">
        <v>304</v>
      </c>
      <c r="C8" s="541">
        <v>893483163.96000004</v>
      </c>
      <c r="D8" s="541">
        <v>896069938.88</v>
      </c>
      <c r="E8" s="570">
        <v>1789553102.8400002</v>
      </c>
      <c r="F8" s="541">
        <v>815682921.24000001</v>
      </c>
      <c r="G8" s="541">
        <v>1114745937</v>
      </c>
      <c r="H8" s="542">
        <v>1930428858.24</v>
      </c>
      <c r="I8" s="582"/>
      <c r="J8" s="582"/>
      <c r="K8" s="582"/>
      <c r="L8" s="582"/>
      <c r="M8" s="582"/>
      <c r="N8" s="582"/>
      <c r="O8" s="582"/>
      <c r="P8" s="582"/>
      <c r="Q8" s="582"/>
      <c r="R8" s="582"/>
    </row>
    <row r="9" spans="1:18" s="15" customFormat="1">
      <c r="A9" s="179">
        <v>1.2</v>
      </c>
      <c r="B9" s="571" t="s">
        <v>305</v>
      </c>
      <c r="C9" s="541">
        <v>29739128.120000001</v>
      </c>
      <c r="D9" s="541">
        <v>175344949.43303597</v>
      </c>
      <c r="E9" s="570">
        <v>205084077.55303597</v>
      </c>
      <c r="F9" s="541">
        <v>19477730.84</v>
      </c>
      <c r="G9" s="541">
        <v>143719127.159794</v>
      </c>
      <c r="H9" s="542">
        <v>163196857.99979401</v>
      </c>
      <c r="I9" s="582"/>
      <c r="J9" s="582"/>
      <c r="K9" s="582"/>
      <c r="L9" s="582"/>
      <c r="M9" s="582"/>
      <c r="N9" s="582"/>
      <c r="O9" s="582"/>
      <c r="P9" s="582"/>
      <c r="Q9" s="582"/>
      <c r="R9" s="582"/>
    </row>
    <row r="10" spans="1:18" s="15" customFormat="1">
      <c r="A10" s="179">
        <v>1.3</v>
      </c>
      <c r="B10" s="571" t="s">
        <v>306</v>
      </c>
      <c r="C10" s="541">
        <v>395832241.28999853</v>
      </c>
      <c r="D10" s="541">
        <v>611490733.76625025</v>
      </c>
      <c r="E10" s="570">
        <v>1007322975.0562488</v>
      </c>
      <c r="F10" s="541">
        <v>317063973.53000063</v>
      </c>
      <c r="G10" s="541">
        <v>1038039529.5876689</v>
      </c>
      <c r="H10" s="542">
        <v>1355103503.1176696</v>
      </c>
      <c r="I10" s="582"/>
      <c r="J10" s="582"/>
      <c r="K10" s="582"/>
      <c r="L10" s="582"/>
      <c r="M10" s="582"/>
      <c r="N10" s="582"/>
      <c r="O10" s="582"/>
      <c r="P10" s="582"/>
      <c r="Q10" s="582"/>
      <c r="R10" s="582"/>
    </row>
    <row r="11" spans="1:18" s="15" customFormat="1">
      <c r="A11" s="179">
        <v>1.4</v>
      </c>
      <c r="B11" s="571" t="s">
        <v>287</v>
      </c>
      <c r="C11" s="541">
        <v>0</v>
      </c>
      <c r="D11" s="541">
        <v>0</v>
      </c>
      <c r="E11" s="570">
        <v>0</v>
      </c>
      <c r="F11" s="541">
        <v>0</v>
      </c>
      <c r="G11" s="541">
        <v>928.1</v>
      </c>
      <c r="H11" s="542">
        <v>928.1</v>
      </c>
      <c r="I11" s="582"/>
      <c r="J11" s="582"/>
      <c r="K11" s="582"/>
      <c r="L11" s="582"/>
      <c r="M11" s="582"/>
      <c r="N11" s="582"/>
      <c r="O11" s="582"/>
      <c r="P11" s="582"/>
      <c r="Q11" s="582"/>
      <c r="R11" s="582"/>
    </row>
    <row r="12" spans="1:18" s="15" customFormat="1" ht="29.25" customHeight="1">
      <c r="A12" s="179">
        <v>2</v>
      </c>
      <c r="B12" s="572" t="s">
        <v>308</v>
      </c>
      <c r="C12" s="541">
        <v>0</v>
      </c>
      <c r="D12" s="541">
        <v>0</v>
      </c>
      <c r="E12" s="570">
        <v>0</v>
      </c>
      <c r="F12" s="541">
        <v>0</v>
      </c>
      <c r="G12" s="541">
        <v>0</v>
      </c>
      <c r="H12" s="542">
        <v>0</v>
      </c>
      <c r="I12" s="582"/>
      <c r="J12" s="582"/>
      <c r="K12" s="582"/>
      <c r="L12" s="582"/>
      <c r="M12" s="582"/>
      <c r="N12" s="582"/>
      <c r="O12" s="582"/>
      <c r="P12" s="582"/>
      <c r="Q12" s="582"/>
      <c r="R12" s="582"/>
    </row>
    <row r="13" spans="1:18" s="15" customFormat="1" ht="20.100000000000001" customHeight="1">
      <c r="A13" s="179">
        <v>3</v>
      </c>
      <c r="B13" s="572" t="s">
        <v>307</v>
      </c>
      <c r="C13" s="541">
        <v>625815000</v>
      </c>
      <c r="D13" s="541">
        <v>0</v>
      </c>
      <c r="E13" s="570">
        <v>625815000</v>
      </c>
      <c r="F13" s="541">
        <v>935836000</v>
      </c>
      <c r="G13" s="541">
        <v>0</v>
      </c>
      <c r="H13" s="542">
        <v>935836000</v>
      </c>
      <c r="I13" s="582"/>
      <c r="J13" s="582"/>
      <c r="K13" s="582"/>
      <c r="L13" s="582"/>
      <c r="M13" s="582"/>
      <c r="N13" s="582"/>
      <c r="O13" s="582"/>
      <c r="P13" s="582"/>
      <c r="Q13" s="582"/>
      <c r="R13" s="582"/>
    </row>
    <row r="14" spans="1:18" s="15" customFormat="1">
      <c r="A14" s="179">
        <v>3.1</v>
      </c>
      <c r="B14" s="573" t="s">
        <v>288</v>
      </c>
      <c r="C14" s="541">
        <v>625815000</v>
      </c>
      <c r="D14" s="541">
        <v>0</v>
      </c>
      <c r="E14" s="570">
        <v>625815000</v>
      </c>
      <c r="F14" s="541">
        <v>935836000</v>
      </c>
      <c r="G14" s="541">
        <v>0</v>
      </c>
      <c r="H14" s="542">
        <v>935836000</v>
      </c>
      <c r="I14" s="582"/>
      <c r="J14" s="582"/>
      <c r="K14" s="582"/>
      <c r="L14" s="582"/>
      <c r="M14" s="582"/>
      <c r="N14" s="582"/>
      <c r="O14" s="582"/>
      <c r="P14" s="582"/>
      <c r="Q14" s="582"/>
      <c r="R14" s="582"/>
    </row>
    <row r="15" spans="1:18" s="15" customFormat="1">
      <c r="A15" s="179">
        <v>3.2</v>
      </c>
      <c r="B15" s="573" t="s">
        <v>289</v>
      </c>
      <c r="C15" s="541">
        <v>0</v>
      </c>
      <c r="D15" s="541">
        <v>0</v>
      </c>
      <c r="E15" s="570">
        <v>0</v>
      </c>
      <c r="F15" s="541">
        <v>0</v>
      </c>
      <c r="G15" s="541">
        <v>0</v>
      </c>
      <c r="H15" s="542">
        <v>0</v>
      </c>
      <c r="I15" s="582"/>
      <c r="J15" s="582"/>
      <c r="K15" s="582"/>
      <c r="L15" s="582"/>
      <c r="M15" s="582"/>
      <c r="N15" s="582"/>
      <c r="O15" s="582"/>
      <c r="P15" s="582"/>
      <c r="Q15" s="582"/>
      <c r="R15" s="582"/>
    </row>
    <row r="16" spans="1:18" s="15" customFormat="1">
      <c r="A16" s="179">
        <v>4</v>
      </c>
      <c r="B16" s="574" t="s">
        <v>318</v>
      </c>
      <c r="C16" s="541">
        <v>3507034600.04</v>
      </c>
      <c r="D16" s="541">
        <v>4699841102.9800005</v>
      </c>
      <c r="E16" s="570">
        <v>8206875703.0199995</v>
      </c>
      <c r="F16" s="541">
        <v>3104299977.1200004</v>
      </c>
      <c r="G16" s="541">
        <v>5100974107.0900002</v>
      </c>
      <c r="H16" s="542">
        <v>8205274084.210001</v>
      </c>
      <c r="I16" s="582"/>
      <c r="J16" s="582"/>
      <c r="K16" s="582"/>
      <c r="L16" s="582"/>
      <c r="M16" s="582"/>
      <c r="N16" s="582"/>
      <c r="O16" s="582"/>
      <c r="P16" s="582"/>
      <c r="Q16" s="582"/>
      <c r="R16" s="582"/>
    </row>
    <row r="17" spans="1:18" s="15" customFormat="1">
      <c r="A17" s="179">
        <v>4.0999999999999996</v>
      </c>
      <c r="B17" s="573" t="s">
        <v>309</v>
      </c>
      <c r="C17" s="541">
        <v>2978661376.5599999</v>
      </c>
      <c r="D17" s="541">
        <v>4355933188.4300003</v>
      </c>
      <c r="E17" s="570">
        <v>7334594564.9899998</v>
      </c>
      <c r="F17" s="541">
        <v>2589270374.2800002</v>
      </c>
      <c r="G17" s="541">
        <v>4570490215.4499998</v>
      </c>
      <c r="H17" s="542">
        <v>7159760589.7299995</v>
      </c>
      <c r="I17" s="582"/>
      <c r="J17" s="582"/>
      <c r="K17" s="582"/>
      <c r="L17" s="582"/>
      <c r="M17" s="582"/>
      <c r="N17" s="582"/>
      <c r="O17" s="582"/>
      <c r="P17" s="582"/>
      <c r="Q17" s="582"/>
      <c r="R17" s="582"/>
    </row>
    <row r="18" spans="1:18" s="15" customFormat="1">
      <c r="A18" s="179">
        <v>4.2</v>
      </c>
      <c r="B18" s="573" t="s">
        <v>303</v>
      </c>
      <c r="C18" s="541">
        <v>528373223.48000002</v>
      </c>
      <c r="D18" s="541">
        <v>343907914.55000001</v>
      </c>
      <c r="E18" s="570">
        <v>872281138.02999997</v>
      </c>
      <c r="F18" s="541">
        <v>515029602.83999997</v>
      </c>
      <c r="G18" s="541">
        <v>530483891.63999999</v>
      </c>
      <c r="H18" s="542">
        <v>1045513494.48</v>
      </c>
      <c r="I18" s="582"/>
      <c r="J18" s="582"/>
      <c r="K18" s="582"/>
      <c r="L18" s="582"/>
      <c r="M18" s="582"/>
      <c r="N18" s="582"/>
      <c r="O18" s="582"/>
      <c r="P18" s="582"/>
      <c r="Q18" s="582"/>
      <c r="R18" s="582"/>
    </row>
    <row r="19" spans="1:18" s="15" customFormat="1">
      <c r="A19" s="179">
        <v>5</v>
      </c>
      <c r="B19" s="572" t="s">
        <v>317</v>
      </c>
      <c r="C19" s="541">
        <v>11044087720.99</v>
      </c>
      <c r="D19" s="541">
        <v>15373911968.209999</v>
      </c>
      <c r="E19" s="570">
        <v>26417999689.200005</v>
      </c>
      <c r="F19" s="541">
        <v>10144225808.750002</v>
      </c>
      <c r="G19" s="541">
        <v>16156282324.609999</v>
      </c>
      <c r="H19" s="542">
        <v>26300508133.360001</v>
      </c>
      <c r="I19" s="582"/>
      <c r="J19" s="582"/>
      <c r="K19" s="582"/>
      <c r="L19" s="582"/>
      <c r="M19" s="582"/>
      <c r="N19" s="582"/>
      <c r="O19" s="582"/>
      <c r="P19" s="582"/>
      <c r="Q19" s="582"/>
      <c r="R19" s="582"/>
    </row>
    <row r="20" spans="1:18" s="15" customFormat="1">
      <c r="A20" s="179">
        <v>5.0999999999999996</v>
      </c>
      <c r="B20" s="575" t="s">
        <v>292</v>
      </c>
      <c r="C20" s="541">
        <v>296408561.57999998</v>
      </c>
      <c r="D20" s="541">
        <v>263181428.13999999</v>
      </c>
      <c r="E20" s="570">
        <v>559589989.72000003</v>
      </c>
      <c r="F20" s="541">
        <v>341863365.42000002</v>
      </c>
      <c r="G20" s="541">
        <v>264299207.84999999</v>
      </c>
      <c r="H20" s="542">
        <v>606162573.26999998</v>
      </c>
      <c r="I20" s="582"/>
      <c r="J20" s="582"/>
      <c r="K20" s="582"/>
      <c r="L20" s="582"/>
      <c r="M20" s="582"/>
      <c r="N20" s="582"/>
      <c r="O20" s="582"/>
      <c r="P20" s="582"/>
      <c r="Q20" s="582"/>
      <c r="R20" s="582"/>
    </row>
    <row r="21" spans="1:18" s="15" customFormat="1">
      <c r="A21" s="179">
        <v>5.2</v>
      </c>
      <c r="B21" s="575" t="s">
        <v>291</v>
      </c>
      <c r="C21" s="541">
        <v>219880251.28999999</v>
      </c>
      <c r="D21" s="541">
        <v>3316721.66</v>
      </c>
      <c r="E21" s="570">
        <v>223196972.94999999</v>
      </c>
      <c r="F21" s="541">
        <v>166010636.25999999</v>
      </c>
      <c r="G21" s="541">
        <v>7169386.2599999998</v>
      </c>
      <c r="H21" s="542">
        <v>173180022.51999998</v>
      </c>
      <c r="I21" s="582"/>
      <c r="J21" s="582"/>
      <c r="K21" s="582"/>
      <c r="L21" s="582"/>
      <c r="M21" s="582"/>
      <c r="N21" s="582"/>
      <c r="O21" s="582"/>
      <c r="P21" s="582"/>
      <c r="Q21" s="582"/>
      <c r="R21" s="582"/>
    </row>
    <row r="22" spans="1:18" s="15" customFormat="1">
      <c r="A22" s="179">
        <v>5.3</v>
      </c>
      <c r="B22" s="575" t="s">
        <v>290</v>
      </c>
      <c r="C22" s="541">
        <v>7230118320.3800001</v>
      </c>
      <c r="D22" s="541">
        <v>12863595408.17</v>
      </c>
      <c r="E22" s="570">
        <v>20093713728.549999</v>
      </c>
      <c r="F22" s="541">
        <v>6949973694.1599998</v>
      </c>
      <c r="G22" s="541">
        <v>13885048565.969999</v>
      </c>
      <c r="H22" s="542">
        <v>20835022260.129997</v>
      </c>
      <c r="I22" s="582"/>
      <c r="J22" s="582"/>
      <c r="K22" s="582"/>
      <c r="L22" s="582"/>
      <c r="M22" s="582"/>
      <c r="N22" s="582"/>
      <c r="O22" s="582"/>
      <c r="P22" s="582"/>
      <c r="Q22" s="582"/>
      <c r="R22" s="582"/>
    </row>
    <row r="23" spans="1:18" s="15" customFormat="1">
      <c r="A23" s="179" t="s">
        <v>15</v>
      </c>
      <c r="B23" s="576" t="s">
        <v>75</v>
      </c>
      <c r="C23" s="541">
        <v>3441559705.6300001</v>
      </c>
      <c r="D23" s="541">
        <v>4167117070.6399999</v>
      </c>
      <c r="E23" s="570">
        <v>7608676776.2700005</v>
      </c>
      <c r="F23" s="541">
        <v>3697239790.4899998</v>
      </c>
      <c r="G23" s="541">
        <v>4867540378.8900003</v>
      </c>
      <c r="H23" s="542">
        <v>8564780169.3800001</v>
      </c>
      <c r="I23" s="582"/>
      <c r="J23" s="582"/>
      <c r="K23" s="582"/>
      <c r="L23" s="582"/>
      <c r="M23" s="582"/>
      <c r="N23" s="582"/>
      <c r="O23" s="582"/>
      <c r="P23" s="582"/>
      <c r="Q23" s="582"/>
      <c r="R23" s="582"/>
    </row>
    <row r="24" spans="1:18" s="15" customFormat="1">
      <c r="A24" s="179" t="s">
        <v>16</v>
      </c>
      <c r="B24" s="576" t="s">
        <v>76</v>
      </c>
      <c r="C24" s="541">
        <v>1790672178.51</v>
      </c>
      <c r="D24" s="541">
        <v>4312332374.7700005</v>
      </c>
      <c r="E24" s="570">
        <v>6103004553.2800007</v>
      </c>
      <c r="F24" s="541">
        <v>1564395674.22</v>
      </c>
      <c r="G24" s="541">
        <v>4865569288.25</v>
      </c>
      <c r="H24" s="542">
        <v>6429964962.4700003</v>
      </c>
      <c r="I24" s="582"/>
      <c r="J24" s="582"/>
      <c r="K24" s="582"/>
      <c r="L24" s="582"/>
      <c r="M24" s="582"/>
      <c r="N24" s="582"/>
      <c r="O24" s="582"/>
      <c r="P24" s="582"/>
      <c r="Q24" s="582"/>
      <c r="R24" s="582"/>
    </row>
    <row r="25" spans="1:18" s="15" customFormat="1">
      <c r="A25" s="179" t="s">
        <v>17</v>
      </c>
      <c r="B25" s="576" t="s">
        <v>77</v>
      </c>
      <c r="C25" s="541">
        <v>0</v>
      </c>
      <c r="D25" s="541">
        <v>0</v>
      </c>
      <c r="E25" s="570">
        <v>0</v>
      </c>
      <c r="F25" s="541">
        <v>0</v>
      </c>
      <c r="G25" s="541">
        <v>0</v>
      </c>
      <c r="H25" s="542">
        <v>0</v>
      </c>
      <c r="I25" s="582"/>
      <c r="J25" s="582"/>
      <c r="K25" s="582"/>
      <c r="L25" s="582"/>
      <c r="M25" s="582"/>
      <c r="N25" s="582"/>
      <c r="O25" s="582"/>
      <c r="P25" s="582"/>
      <c r="Q25" s="582"/>
      <c r="R25" s="582"/>
    </row>
    <row r="26" spans="1:18" s="15" customFormat="1">
      <c r="A26" s="179" t="s">
        <v>18</v>
      </c>
      <c r="B26" s="576" t="s">
        <v>78</v>
      </c>
      <c r="C26" s="541">
        <v>1820047486.51</v>
      </c>
      <c r="D26" s="541">
        <v>4176491563.8299999</v>
      </c>
      <c r="E26" s="570">
        <v>5996539050.3400002</v>
      </c>
      <c r="F26" s="541">
        <v>1541460403.3199999</v>
      </c>
      <c r="G26" s="541">
        <v>3962049090.52</v>
      </c>
      <c r="H26" s="542">
        <v>5503509493.8400002</v>
      </c>
      <c r="I26" s="582"/>
      <c r="J26" s="582"/>
      <c r="K26" s="582"/>
      <c r="L26" s="582"/>
      <c r="M26" s="582"/>
      <c r="N26" s="582"/>
      <c r="O26" s="582"/>
      <c r="P26" s="582"/>
      <c r="Q26" s="582"/>
      <c r="R26" s="582"/>
    </row>
    <row r="27" spans="1:18" s="15" customFormat="1">
      <c r="A27" s="179" t="s">
        <v>19</v>
      </c>
      <c r="B27" s="576" t="s">
        <v>79</v>
      </c>
      <c r="C27" s="541">
        <v>177838949.72999999</v>
      </c>
      <c r="D27" s="541">
        <v>207654398.93000001</v>
      </c>
      <c r="E27" s="570">
        <v>385493348.65999997</v>
      </c>
      <c r="F27" s="541">
        <v>146877826.13</v>
      </c>
      <c r="G27" s="541">
        <v>189889808.31</v>
      </c>
      <c r="H27" s="542">
        <v>336767634.44</v>
      </c>
      <c r="I27" s="582"/>
      <c r="J27" s="582"/>
      <c r="K27" s="582"/>
      <c r="L27" s="582"/>
      <c r="M27" s="582"/>
      <c r="N27" s="582"/>
      <c r="O27" s="582"/>
      <c r="P27" s="582"/>
      <c r="Q27" s="582"/>
      <c r="R27" s="582"/>
    </row>
    <row r="28" spans="1:18" s="15" customFormat="1">
      <c r="A28" s="179">
        <v>5.4</v>
      </c>
      <c r="B28" s="575" t="s">
        <v>293</v>
      </c>
      <c r="C28" s="541">
        <v>2408496129.0599999</v>
      </c>
      <c r="D28" s="541">
        <v>1727172914.8199999</v>
      </c>
      <c r="E28" s="570">
        <v>4135669043.8800001</v>
      </c>
      <c r="F28" s="541">
        <v>2001866584.54</v>
      </c>
      <c r="G28" s="541">
        <v>1478890141.8</v>
      </c>
      <c r="H28" s="542">
        <v>3480756726.3400002</v>
      </c>
      <c r="I28" s="582"/>
      <c r="J28" s="582"/>
      <c r="K28" s="582"/>
      <c r="L28" s="582"/>
      <c r="M28" s="582"/>
      <c r="N28" s="582"/>
      <c r="O28" s="582"/>
      <c r="P28" s="582"/>
      <c r="Q28" s="582"/>
      <c r="R28" s="582"/>
    </row>
    <row r="29" spans="1:18" s="15" customFormat="1">
      <c r="A29" s="179">
        <v>5.5</v>
      </c>
      <c r="B29" s="575" t="s">
        <v>294</v>
      </c>
      <c r="C29" s="541">
        <v>5948599.0800000001</v>
      </c>
      <c r="D29" s="541">
        <v>391946.37</v>
      </c>
      <c r="E29" s="570">
        <v>6340545.4500000002</v>
      </c>
      <c r="F29" s="541">
        <v>6552019.6900000004</v>
      </c>
      <c r="G29" s="541">
        <v>2314724.9700000002</v>
      </c>
      <c r="H29" s="542">
        <v>8866744.6600000001</v>
      </c>
      <c r="I29" s="582"/>
      <c r="J29" s="582"/>
      <c r="K29" s="582"/>
      <c r="L29" s="582"/>
      <c r="M29" s="582"/>
      <c r="N29" s="582"/>
      <c r="O29" s="582"/>
      <c r="P29" s="582"/>
      <c r="Q29" s="582"/>
      <c r="R29" s="582"/>
    </row>
    <row r="30" spans="1:18" s="15" customFormat="1">
      <c r="A30" s="179">
        <v>5.6</v>
      </c>
      <c r="B30" s="575" t="s">
        <v>295</v>
      </c>
      <c r="C30" s="541">
        <v>10865266.82</v>
      </c>
      <c r="D30" s="541">
        <v>0</v>
      </c>
      <c r="E30" s="570">
        <v>10865266.82</v>
      </c>
      <c r="F30" s="541">
        <v>0</v>
      </c>
      <c r="G30" s="541">
        <v>0</v>
      </c>
      <c r="H30" s="542">
        <v>0</v>
      </c>
      <c r="I30" s="582"/>
      <c r="J30" s="582"/>
      <c r="K30" s="582"/>
      <c r="L30" s="582"/>
      <c r="M30" s="582"/>
      <c r="N30" s="582"/>
      <c r="O30" s="582"/>
      <c r="P30" s="582"/>
      <c r="Q30" s="582"/>
      <c r="R30" s="582"/>
    </row>
    <row r="31" spans="1:18" s="15" customFormat="1">
      <c r="A31" s="179">
        <v>5.7</v>
      </c>
      <c r="B31" s="575" t="s">
        <v>79</v>
      </c>
      <c r="C31" s="541">
        <v>872370592.77999997</v>
      </c>
      <c r="D31" s="541">
        <v>516253549.05000001</v>
      </c>
      <c r="E31" s="570">
        <v>1388624141.8299999</v>
      </c>
      <c r="F31" s="541">
        <v>677959508.67999995</v>
      </c>
      <c r="G31" s="541">
        <v>518560297.75999999</v>
      </c>
      <c r="H31" s="542">
        <v>1196519806.4400001</v>
      </c>
      <c r="I31" s="582"/>
      <c r="J31" s="582"/>
      <c r="K31" s="582"/>
      <c r="L31" s="582"/>
      <c r="M31" s="582"/>
      <c r="N31" s="582"/>
      <c r="O31" s="582"/>
      <c r="P31" s="582"/>
      <c r="Q31" s="582"/>
      <c r="R31" s="582"/>
    </row>
    <row r="32" spans="1:18" s="15" customFormat="1">
      <c r="A32" s="179">
        <v>6</v>
      </c>
      <c r="B32" s="572" t="s">
        <v>323</v>
      </c>
      <c r="C32" s="541">
        <v>1644653934.0539999</v>
      </c>
      <c r="D32" s="541">
        <v>6523624094.2235594</v>
      </c>
      <c r="E32" s="570">
        <v>8168278028.2775593</v>
      </c>
      <c r="F32" s="541">
        <v>711889510.19860005</v>
      </c>
      <c r="G32" s="541">
        <v>7160296795.1962633</v>
      </c>
      <c r="H32" s="542">
        <v>7872186305.3948631</v>
      </c>
      <c r="I32" s="582"/>
      <c r="J32" s="582"/>
      <c r="K32" s="582"/>
      <c r="L32" s="582"/>
      <c r="M32" s="582"/>
      <c r="N32" s="582"/>
      <c r="O32" s="582"/>
      <c r="P32" s="582"/>
      <c r="Q32" s="582"/>
      <c r="R32" s="582"/>
    </row>
    <row r="33" spans="1:18" s="15" customFormat="1">
      <c r="A33" s="179">
        <v>6.1</v>
      </c>
      <c r="B33" s="577" t="s">
        <v>313</v>
      </c>
      <c r="C33" s="541">
        <v>1127457558.5007999</v>
      </c>
      <c r="D33" s="541">
        <v>3058830534.017437</v>
      </c>
      <c r="E33" s="570">
        <v>4186288092.5182371</v>
      </c>
      <c r="F33" s="541">
        <v>509691969.94859999</v>
      </c>
      <c r="G33" s="541">
        <v>3467388123.3635635</v>
      </c>
      <c r="H33" s="542">
        <v>3977080093.3121634</v>
      </c>
      <c r="I33" s="582"/>
      <c r="J33" s="582"/>
      <c r="K33" s="582"/>
      <c r="L33" s="582"/>
      <c r="M33" s="582"/>
      <c r="N33" s="582"/>
      <c r="O33" s="582"/>
      <c r="P33" s="582"/>
      <c r="Q33" s="582"/>
      <c r="R33" s="582"/>
    </row>
    <row r="34" spans="1:18" s="15" customFormat="1">
      <c r="A34" s="179">
        <v>6.2</v>
      </c>
      <c r="B34" s="577" t="s">
        <v>314</v>
      </c>
      <c r="C34" s="541">
        <v>517196375.55320001</v>
      </c>
      <c r="D34" s="541">
        <v>3446655440.2061224</v>
      </c>
      <c r="E34" s="570">
        <v>3963851815.7593222</v>
      </c>
      <c r="F34" s="541">
        <v>202197540.25</v>
      </c>
      <c r="G34" s="541">
        <v>3656392961.8532734</v>
      </c>
      <c r="H34" s="542">
        <v>3858590502.1032734</v>
      </c>
      <c r="I34" s="582"/>
      <c r="J34" s="582"/>
      <c r="K34" s="582"/>
      <c r="L34" s="582"/>
      <c r="M34" s="582"/>
      <c r="N34" s="582"/>
      <c r="O34" s="582"/>
      <c r="P34" s="582"/>
      <c r="Q34" s="582"/>
      <c r="R34" s="582"/>
    </row>
    <row r="35" spans="1:18" s="15" customFormat="1">
      <c r="A35" s="179">
        <v>6.3</v>
      </c>
      <c r="B35" s="577" t="s">
        <v>310</v>
      </c>
      <c r="C35" s="541">
        <v>0</v>
      </c>
      <c r="D35" s="541">
        <v>18138120</v>
      </c>
      <c r="E35" s="570">
        <v>18138120</v>
      </c>
      <c r="F35" s="541">
        <v>0</v>
      </c>
      <c r="G35" s="541">
        <v>34224460</v>
      </c>
      <c r="H35" s="542">
        <v>34224460</v>
      </c>
      <c r="I35" s="582"/>
      <c r="J35" s="582"/>
      <c r="K35" s="582"/>
      <c r="L35" s="582"/>
      <c r="M35" s="582"/>
      <c r="N35" s="582"/>
      <c r="O35" s="582"/>
      <c r="P35" s="582"/>
      <c r="Q35" s="582"/>
      <c r="R35" s="582"/>
    </row>
    <row r="36" spans="1:18" s="15" customFormat="1">
      <c r="A36" s="179">
        <v>6.4</v>
      </c>
      <c r="B36" s="577" t="s">
        <v>311</v>
      </c>
      <c r="C36" s="541">
        <v>0</v>
      </c>
      <c r="D36" s="541">
        <v>0</v>
      </c>
      <c r="E36" s="570">
        <v>0</v>
      </c>
      <c r="F36" s="541">
        <v>0</v>
      </c>
      <c r="G36" s="541">
        <v>2291249.979426384</v>
      </c>
      <c r="H36" s="542">
        <v>2291249.979426384</v>
      </c>
      <c r="I36" s="582"/>
      <c r="J36" s="582"/>
      <c r="K36" s="582"/>
      <c r="L36" s="582"/>
      <c r="M36" s="582"/>
      <c r="N36" s="582"/>
      <c r="O36" s="582"/>
      <c r="P36" s="582"/>
      <c r="Q36" s="582"/>
      <c r="R36" s="582"/>
    </row>
    <row r="37" spans="1:18" s="15" customFormat="1">
      <c r="A37" s="179">
        <v>6.5</v>
      </c>
      <c r="B37" s="577" t="s">
        <v>312</v>
      </c>
      <c r="C37" s="541">
        <v>0</v>
      </c>
      <c r="D37" s="541">
        <v>0</v>
      </c>
      <c r="E37" s="570">
        <v>0</v>
      </c>
      <c r="F37" s="541">
        <v>0</v>
      </c>
      <c r="G37" s="541">
        <v>0</v>
      </c>
      <c r="H37" s="542">
        <v>0</v>
      </c>
      <c r="I37" s="582"/>
      <c r="J37" s="582"/>
      <c r="K37" s="582"/>
      <c r="L37" s="582"/>
      <c r="M37" s="582"/>
      <c r="N37" s="582"/>
      <c r="O37" s="582"/>
      <c r="P37" s="582"/>
      <c r="Q37" s="582"/>
      <c r="R37" s="582"/>
    </row>
    <row r="38" spans="1:18" s="15" customFormat="1">
      <c r="A38" s="179">
        <v>6.6</v>
      </c>
      <c r="B38" s="577" t="s">
        <v>315</v>
      </c>
      <c r="C38" s="541">
        <v>0</v>
      </c>
      <c r="D38" s="541">
        <v>0</v>
      </c>
      <c r="E38" s="570">
        <v>0</v>
      </c>
      <c r="F38" s="541">
        <v>0</v>
      </c>
      <c r="G38" s="541">
        <v>0</v>
      </c>
      <c r="H38" s="542">
        <v>0</v>
      </c>
      <c r="I38" s="582"/>
      <c r="J38" s="582"/>
      <c r="K38" s="582"/>
      <c r="L38" s="582"/>
      <c r="M38" s="582"/>
      <c r="N38" s="582"/>
      <c r="O38" s="582"/>
      <c r="P38" s="582"/>
      <c r="Q38" s="582"/>
      <c r="R38" s="582"/>
    </row>
    <row r="39" spans="1:18" s="15" customFormat="1">
      <c r="A39" s="179">
        <v>6.7</v>
      </c>
      <c r="B39" s="577" t="s">
        <v>316</v>
      </c>
      <c r="C39" s="541">
        <v>0</v>
      </c>
      <c r="D39" s="541">
        <v>0</v>
      </c>
      <c r="E39" s="570">
        <v>0</v>
      </c>
      <c r="F39" s="541">
        <v>0</v>
      </c>
      <c r="G39" s="541">
        <v>0</v>
      </c>
      <c r="H39" s="542">
        <v>0</v>
      </c>
      <c r="I39" s="582"/>
      <c r="J39" s="582"/>
      <c r="K39" s="582"/>
      <c r="L39" s="582"/>
      <c r="M39" s="582"/>
      <c r="N39" s="582"/>
      <c r="O39" s="582"/>
      <c r="P39" s="582"/>
      <c r="Q39" s="582"/>
      <c r="R39" s="582"/>
    </row>
    <row r="40" spans="1:18" s="15" customFormat="1">
      <c r="A40" s="179">
        <v>7</v>
      </c>
      <c r="B40" s="572" t="s">
        <v>319</v>
      </c>
      <c r="C40" s="541">
        <v>895828543.20555103</v>
      </c>
      <c r="D40" s="541">
        <v>173636136.08447105</v>
      </c>
      <c r="E40" s="570">
        <v>1069464679.2900221</v>
      </c>
      <c r="F40" s="541">
        <v>789403669.18768811</v>
      </c>
      <c r="G40" s="541">
        <v>234342466.03408104</v>
      </c>
      <c r="H40" s="542">
        <v>1023746135.2217691</v>
      </c>
      <c r="I40" s="582"/>
      <c r="J40" s="582"/>
      <c r="K40" s="582"/>
      <c r="L40" s="582"/>
      <c r="M40" s="582"/>
      <c r="N40" s="582"/>
      <c r="O40" s="582"/>
      <c r="P40" s="582"/>
      <c r="Q40" s="582"/>
      <c r="R40" s="582"/>
    </row>
    <row r="41" spans="1:18" s="15" customFormat="1">
      <c r="A41" s="179">
        <v>7.1</v>
      </c>
      <c r="B41" s="578" t="s">
        <v>320</v>
      </c>
      <c r="C41" s="541">
        <v>47345650.340000004</v>
      </c>
      <c r="D41" s="541">
        <v>2835619.65</v>
      </c>
      <c r="E41" s="570">
        <v>50181269.990000002</v>
      </c>
      <c r="F41" s="541">
        <v>27618175.609999999</v>
      </c>
      <c r="G41" s="541">
        <v>1701772.22</v>
      </c>
      <c r="H41" s="542">
        <v>29319947.829999998</v>
      </c>
      <c r="I41" s="582"/>
      <c r="J41" s="582"/>
      <c r="K41" s="582"/>
      <c r="L41" s="582"/>
      <c r="M41" s="582"/>
      <c r="N41" s="582"/>
      <c r="O41" s="582"/>
      <c r="P41" s="582"/>
      <c r="Q41" s="582"/>
      <c r="R41" s="582"/>
    </row>
    <row r="42" spans="1:18" s="15" customFormat="1" ht="25.5">
      <c r="A42" s="179">
        <v>7.2</v>
      </c>
      <c r="B42" s="578" t="s">
        <v>321</v>
      </c>
      <c r="C42" s="541">
        <v>13271912.030000001</v>
      </c>
      <c r="D42" s="541">
        <v>451590.50262700004</v>
      </c>
      <c r="E42" s="570">
        <v>13723502.532627001</v>
      </c>
      <c r="F42" s="541">
        <v>9977699.6899999902</v>
      </c>
      <c r="G42" s="541">
        <v>711136.48564799991</v>
      </c>
      <c r="H42" s="542">
        <v>10688836.175647991</v>
      </c>
      <c r="I42" s="582"/>
      <c r="J42" s="582"/>
      <c r="K42" s="582"/>
      <c r="L42" s="582"/>
      <c r="M42" s="582"/>
      <c r="N42" s="582"/>
      <c r="O42" s="582"/>
      <c r="P42" s="582"/>
      <c r="Q42" s="582"/>
      <c r="R42" s="582"/>
    </row>
    <row r="43" spans="1:18" s="15" customFormat="1" ht="25.5">
      <c r="A43" s="179">
        <v>7.3</v>
      </c>
      <c r="B43" s="578" t="s">
        <v>324</v>
      </c>
      <c r="C43" s="541">
        <v>607470342.41555095</v>
      </c>
      <c r="D43" s="541">
        <v>98507942.30914104</v>
      </c>
      <c r="E43" s="570">
        <v>705978284.72469199</v>
      </c>
      <c r="F43" s="541">
        <v>516713175.34768808</v>
      </c>
      <c r="G43" s="541">
        <v>146220281.80958602</v>
      </c>
      <c r="H43" s="542">
        <v>662933457.15727413</v>
      </c>
      <c r="I43" s="582"/>
      <c r="J43" s="582"/>
      <c r="K43" s="582"/>
      <c r="L43" s="582"/>
      <c r="M43" s="582"/>
      <c r="N43" s="582"/>
      <c r="O43" s="582"/>
      <c r="P43" s="582"/>
      <c r="Q43" s="582"/>
      <c r="R43" s="582"/>
    </row>
    <row r="44" spans="1:18" s="15" customFormat="1" ht="25.5">
      <c r="A44" s="179">
        <v>7.4</v>
      </c>
      <c r="B44" s="578" t="s">
        <v>325</v>
      </c>
      <c r="C44" s="541">
        <v>288358200.79000008</v>
      </c>
      <c r="D44" s="541">
        <v>75128193.775330022</v>
      </c>
      <c r="E44" s="570">
        <v>363486394.56533009</v>
      </c>
      <c r="F44" s="541">
        <v>272690493.84000009</v>
      </c>
      <c r="G44" s="541">
        <v>88122184.224495009</v>
      </c>
      <c r="H44" s="542">
        <v>360812678.06449509</v>
      </c>
      <c r="I44" s="582"/>
      <c r="J44" s="582"/>
      <c r="K44" s="582"/>
      <c r="L44" s="582"/>
      <c r="M44" s="582"/>
      <c r="N44" s="582"/>
      <c r="O44" s="582"/>
      <c r="P44" s="582"/>
      <c r="Q44" s="582"/>
      <c r="R44" s="582"/>
    </row>
    <row r="45" spans="1:18" s="15" customFormat="1">
      <c r="A45" s="179">
        <v>8</v>
      </c>
      <c r="B45" s="572" t="s">
        <v>302</v>
      </c>
      <c r="C45" s="541">
        <v>4368207.3626904944</v>
      </c>
      <c r="D45" s="541">
        <v>114361599.34275287</v>
      </c>
      <c r="E45" s="570">
        <v>118729806.70544337</v>
      </c>
      <c r="F45" s="541">
        <v>2092353.1204282362</v>
      </c>
      <c r="G45" s="541">
        <v>82707940.801715195</v>
      </c>
      <c r="H45" s="542">
        <v>84800293.92214343</v>
      </c>
      <c r="I45" s="582"/>
      <c r="J45" s="582"/>
      <c r="K45" s="582"/>
      <c r="L45" s="582"/>
      <c r="M45" s="582"/>
      <c r="N45" s="582"/>
      <c r="O45" s="582"/>
      <c r="P45" s="582"/>
      <c r="Q45" s="582"/>
      <c r="R45" s="582"/>
    </row>
    <row r="46" spans="1:18" s="15" customFormat="1">
      <c r="A46" s="179">
        <v>8.1</v>
      </c>
      <c r="B46" s="573" t="s">
        <v>326</v>
      </c>
      <c r="C46" s="541">
        <v>0</v>
      </c>
      <c r="D46" s="541">
        <v>0</v>
      </c>
      <c r="E46" s="570">
        <v>0</v>
      </c>
      <c r="F46" s="541">
        <v>0</v>
      </c>
      <c r="G46" s="541">
        <v>0</v>
      </c>
      <c r="H46" s="542">
        <v>0</v>
      </c>
      <c r="I46" s="582"/>
      <c r="J46" s="582"/>
      <c r="K46" s="582"/>
      <c r="L46" s="582"/>
      <c r="M46" s="582"/>
      <c r="N46" s="582"/>
      <c r="O46" s="582"/>
      <c r="P46" s="582"/>
      <c r="Q46" s="582"/>
      <c r="R46" s="582"/>
    </row>
    <row r="47" spans="1:18" s="15" customFormat="1">
      <c r="A47" s="179">
        <v>8.1999999999999993</v>
      </c>
      <c r="B47" s="573" t="s">
        <v>327</v>
      </c>
      <c r="C47" s="541">
        <v>12838.356164383562</v>
      </c>
      <c r="D47" s="541">
        <v>449628.67585052055</v>
      </c>
      <c r="E47" s="570">
        <v>462467.03201490414</v>
      </c>
      <c r="F47" s="541">
        <v>23047.758904109589</v>
      </c>
      <c r="G47" s="541">
        <v>191923.86575342464</v>
      </c>
      <c r="H47" s="542">
        <v>214971.62465753424</v>
      </c>
      <c r="I47" s="582"/>
      <c r="J47" s="582"/>
      <c r="K47" s="582"/>
      <c r="L47" s="582"/>
      <c r="M47" s="582"/>
      <c r="N47" s="582"/>
      <c r="O47" s="582"/>
      <c r="P47" s="582"/>
      <c r="Q47" s="582"/>
      <c r="R47" s="582"/>
    </row>
    <row r="48" spans="1:18" s="15" customFormat="1">
      <c r="A48" s="179">
        <v>8.3000000000000007</v>
      </c>
      <c r="B48" s="573" t="s">
        <v>328</v>
      </c>
      <c r="C48" s="541">
        <v>255324.62465753427</v>
      </c>
      <c r="D48" s="541">
        <v>2303427.4162798338</v>
      </c>
      <c r="E48" s="570">
        <v>2558752.0409373678</v>
      </c>
      <c r="F48" s="541">
        <v>81739.726027397264</v>
      </c>
      <c r="G48" s="541">
        <v>3580296.7529177424</v>
      </c>
      <c r="H48" s="542">
        <v>3662036.4789451398</v>
      </c>
      <c r="I48" s="582"/>
      <c r="J48" s="582"/>
      <c r="K48" s="582"/>
      <c r="L48" s="582"/>
      <c r="M48" s="582"/>
      <c r="N48" s="582"/>
      <c r="O48" s="582"/>
      <c r="P48" s="582"/>
      <c r="Q48" s="582"/>
      <c r="R48" s="582"/>
    </row>
    <row r="49" spans="1:18" s="15" customFormat="1">
      <c r="A49" s="179">
        <v>8.4</v>
      </c>
      <c r="B49" s="573" t="s">
        <v>329</v>
      </c>
      <c r="C49" s="541">
        <v>27737.79517808219</v>
      </c>
      <c r="D49" s="541">
        <v>7343812.9051691107</v>
      </c>
      <c r="E49" s="570">
        <v>7371550.7003471926</v>
      </c>
      <c r="F49" s="541">
        <v>63254.730285392812</v>
      </c>
      <c r="G49" s="541">
        <v>7363144.0481883874</v>
      </c>
      <c r="H49" s="542">
        <v>7426398.7784737805</v>
      </c>
      <c r="I49" s="582"/>
      <c r="J49" s="582"/>
      <c r="K49" s="582"/>
      <c r="L49" s="582"/>
      <c r="M49" s="582"/>
      <c r="N49" s="582"/>
      <c r="O49" s="582"/>
      <c r="P49" s="582"/>
      <c r="Q49" s="582"/>
      <c r="R49" s="582"/>
    </row>
    <row r="50" spans="1:18" s="15" customFormat="1">
      <c r="A50" s="179">
        <v>8.5</v>
      </c>
      <c r="B50" s="573" t="s">
        <v>330</v>
      </c>
      <c r="C50" s="541">
        <v>41058.193423310571</v>
      </c>
      <c r="D50" s="541">
        <v>4796356.2243960472</v>
      </c>
      <c r="E50" s="570">
        <v>4837414.4178193575</v>
      </c>
      <c r="F50" s="541">
        <v>511695.18072289153</v>
      </c>
      <c r="G50" s="541">
        <v>6335902.7335257912</v>
      </c>
      <c r="H50" s="542">
        <v>6847597.9142486826</v>
      </c>
      <c r="I50" s="582"/>
      <c r="J50" s="582"/>
      <c r="K50" s="582"/>
      <c r="L50" s="582"/>
      <c r="M50" s="582"/>
      <c r="N50" s="582"/>
      <c r="O50" s="582"/>
      <c r="P50" s="582"/>
      <c r="Q50" s="582"/>
      <c r="R50" s="582"/>
    </row>
    <row r="51" spans="1:18" s="15" customFormat="1">
      <c r="A51" s="179">
        <v>8.6</v>
      </c>
      <c r="B51" s="573" t="s">
        <v>331</v>
      </c>
      <c r="C51" s="541">
        <v>838596.97126500285</v>
      </c>
      <c r="D51" s="541">
        <v>10899449.044063451</v>
      </c>
      <c r="E51" s="570">
        <v>11738046.015328454</v>
      </c>
      <c r="F51" s="541">
        <v>838596.97126500297</v>
      </c>
      <c r="G51" s="541">
        <v>14044921.050040904</v>
      </c>
      <c r="H51" s="542">
        <v>14883518.021305908</v>
      </c>
      <c r="I51" s="582"/>
      <c r="J51" s="582"/>
      <c r="K51" s="582"/>
      <c r="L51" s="582"/>
      <c r="M51" s="582"/>
      <c r="N51" s="582"/>
      <c r="O51" s="582"/>
      <c r="P51" s="582"/>
      <c r="Q51" s="582"/>
      <c r="R51" s="582"/>
    </row>
    <row r="52" spans="1:18" s="15" customFormat="1">
      <c r="A52" s="179">
        <v>8.6999999999999993</v>
      </c>
      <c r="B52" s="573" t="s">
        <v>332</v>
      </c>
      <c r="C52" s="541">
        <v>3192651.4220021809</v>
      </c>
      <c r="D52" s="541">
        <v>88568925.076993912</v>
      </c>
      <c r="E52" s="570">
        <v>91761576.498996094</v>
      </c>
      <c r="F52" s="541">
        <v>574018.75322344189</v>
      </c>
      <c r="G52" s="541">
        <v>51191752.351288937</v>
      </c>
      <c r="H52" s="542">
        <v>51765771.104512379</v>
      </c>
      <c r="I52" s="582"/>
      <c r="J52" s="582"/>
      <c r="K52" s="582"/>
      <c r="L52" s="582"/>
      <c r="M52" s="582"/>
      <c r="N52" s="582"/>
      <c r="O52" s="582"/>
      <c r="P52" s="582"/>
      <c r="Q52" s="582"/>
      <c r="R52" s="582"/>
    </row>
    <row r="53" spans="1:18" s="15" customFormat="1" ht="15" thickBot="1">
      <c r="A53" s="180">
        <v>9</v>
      </c>
      <c r="B53" s="181" t="s">
        <v>322</v>
      </c>
      <c r="C53" s="182">
        <v>5201804.6900000004</v>
      </c>
      <c r="D53" s="182">
        <v>17715617.249558855</v>
      </c>
      <c r="E53" s="183">
        <v>22917421.939558856</v>
      </c>
      <c r="F53" s="182">
        <v>1427592.9000000001</v>
      </c>
      <c r="G53" s="182">
        <v>23372171.865168996</v>
      </c>
      <c r="H53" s="28">
        <v>24799764.765168995</v>
      </c>
      <c r="I53" s="582"/>
      <c r="J53" s="582"/>
      <c r="K53" s="582"/>
      <c r="L53" s="582"/>
      <c r="M53" s="582"/>
      <c r="N53" s="582"/>
      <c r="O53" s="582"/>
      <c r="P53" s="582"/>
      <c r="Q53" s="582"/>
      <c r="R53" s="582"/>
    </row>
  </sheetData>
  <mergeCells count="4">
    <mergeCell ref="A5:A6"/>
    <mergeCell ref="B5:B6"/>
    <mergeCell ref="C5:E5"/>
    <mergeCell ref="F5:H5"/>
  </mergeCells>
  <pageMargins left="0.25" right="0.25" top="0.75" bottom="0.75" header="0.3" footer="0.3"/>
  <pageSetup paperSize="9" scale="1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zoomScale="80" zoomScaleNormal="80" workbookViewId="0">
      <pane xSplit="1" ySplit="4" topLeftCell="B5" activePane="bottomRight" state="frozen"/>
      <selection activeCell="B20" sqref="B20"/>
      <selection pane="topRight" activeCell="B20" sqref="B20"/>
      <selection pane="bottomLeft" activeCell="B20" sqref="B20"/>
      <selection pane="bottomRight" activeCell="C6" sqref="C6:G13"/>
    </sheetView>
  </sheetViews>
  <sheetFormatPr defaultColWidth="9.140625" defaultRowHeight="12.75"/>
  <cols>
    <col min="1" max="1" width="9.5703125" style="4" bestFit="1" customWidth="1"/>
    <col min="2" max="2" width="93.5703125" style="4" customWidth="1"/>
    <col min="3" max="4" width="14.85546875" style="4" bestFit="1" customWidth="1"/>
    <col min="5" max="7" width="14.85546875" style="30" bestFit="1" customWidth="1"/>
    <col min="8" max="11" width="9.5703125" style="30" customWidth="1"/>
    <col min="12" max="16384" width="9.140625" style="30"/>
  </cols>
  <sheetData>
    <row r="1" spans="1:14" s="644" customFormat="1">
      <c r="A1" s="634" t="s">
        <v>30</v>
      </c>
      <c r="B1" s="630" t="str">
        <f>'Info '!C2</f>
        <v>JSC TBC Bank</v>
      </c>
      <c r="C1" s="630"/>
      <c r="D1" s="643"/>
    </row>
    <row r="2" spans="1:14" s="644" customFormat="1">
      <c r="A2" s="634" t="s">
        <v>31</v>
      </c>
      <c r="B2" s="584">
        <f>'4. Off-Balance'!B2</f>
        <v>44834</v>
      </c>
      <c r="C2" s="647"/>
      <c r="D2" s="648"/>
      <c r="E2" s="649"/>
      <c r="F2" s="649"/>
      <c r="G2" s="649"/>
      <c r="H2" s="649"/>
    </row>
    <row r="3" spans="1:14">
      <c r="A3" s="2"/>
      <c r="B3" s="3"/>
      <c r="C3" s="6"/>
      <c r="D3" s="7"/>
      <c r="E3" s="41"/>
      <c r="F3" s="41"/>
      <c r="G3" s="41"/>
      <c r="H3" s="41"/>
    </row>
    <row r="4" spans="1:14" ht="15" customHeight="1" thickBot="1">
      <c r="A4" s="7" t="s">
        <v>197</v>
      </c>
      <c r="B4" s="134" t="s">
        <v>296</v>
      </c>
      <c r="C4" s="42" t="s">
        <v>73</v>
      </c>
    </row>
    <row r="5" spans="1:14" ht="15" customHeight="1">
      <c r="A5" s="214" t="s">
        <v>6</v>
      </c>
      <c r="B5" s="215"/>
      <c r="C5" s="395" t="str">
        <f>INT((MONTH($B$2))/3)&amp;"Q"&amp;"-"&amp;YEAR($B$2)</f>
        <v>3Q-2022</v>
      </c>
      <c r="D5" s="395" t="str">
        <f>IF(INT(MONTH($B$2))=3, "4"&amp;"Q"&amp;"-"&amp;YEAR($B$2)-1, IF(INT(MONTH($B$2))=6, "1"&amp;"Q"&amp;"-"&amp;YEAR($B$2), IF(INT(MONTH($B$2))=9, "2"&amp;"Q"&amp;"-"&amp;YEAR($B$2),IF(INT(MONTH($B$2))=12, "3"&amp;"Q"&amp;"-"&amp;YEAR($B$2), 0))))</f>
        <v>2Q-2022</v>
      </c>
      <c r="E5" s="395" t="str">
        <f>IF(INT(MONTH($B$2))=3, "3"&amp;"Q"&amp;"-"&amp;YEAR($B$2)-1, IF(INT(MONTH($B$2))=6, "4"&amp;"Q"&amp;"-"&amp;YEAR($B$2)-1, IF(INT(MONTH($B$2))=9, "1"&amp;"Q"&amp;"-"&amp;YEAR($B$2),IF(INT(MONTH($B$2))=12, "2"&amp;"Q"&amp;"-"&amp;YEAR($B$2), 0))))</f>
        <v>1Q-2022</v>
      </c>
      <c r="F5" s="395" t="str">
        <f>IF(INT(MONTH($B$2))=3, "2"&amp;"Q"&amp;"-"&amp;YEAR($B$2)-1, IF(INT(MONTH($B$2))=6, "3"&amp;"Q"&amp;"-"&amp;YEAR($B$2)-1, IF(INT(MONTH($B$2))=9, "4"&amp;"Q"&amp;"-"&amp;YEAR($B$2)-1,IF(INT(MONTH($B$2))=12, "1"&amp;"Q"&amp;"-"&amp;YEAR($B$2), 0))))</f>
        <v>4Q-2021</v>
      </c>
      <c r="G5" s="396" t="str">
        <f>IF(INT(MONTH($B$2))=3, "1"&amp;"Q"&amp;"-"&amp;YEAR($B$2)-1, IF(INT(MONTH($B$2))=6, "2"&amp;"Q"&amp;"-"&amp;YEAR($B$2)-1, IF(INT(MONTH($B$2))=9, "3"&amp;"Q"&amp;"-"&amp;YEAR($B$2)-1,IF(INT(MONTH($B$2))=12, "4"&amp;"Q"&amp;"-"&amp;YEAR($B$2)-1, 0))))</f>
        <v>3Q-2021</v>
      </c>
    </row>
    <row r="6" spans="1:14" ht="15" customHeight="1">
      <c r="A6" s="43">
        <v>1</v>
      </c>
      <c r="B6" s="314" t="s">
        <v>300</v>
      </c>
      <c r="C6" s="385">
        <v>18308516031.66291</v>
      </c>
      <c r="D6" s="388">
        <v>18295575753.946346</v>
      </c>
      <c r="E6" s="316">
        <v>18257687745.551346</v>
      </c>
      <c r="F6" s="385">
        <v>18091753172.591526</v>
      </c>
      <c r="G6" s="391">
        <v>17257578921.621162</v>
      </c>
      <c r="H6" s="583"/>
      <c r="I6" s="583"/>
      <c r="J6" s="583"/>
      <c r="K6" s="583"/>
      <c r="L6" s="583"/>
      <c r="M6" s="583"/>
      <c r="N6" s="583"/>
    </row>
    <row r="7" spans="1:14" ht="15" customHeight="1">
      <c r="A7" s="43">
        <v>1.1000000000000001</v>
      </c>
      <c r="B7" s="314" t="s">
        <v>480</v>
      </c>
      <c r="C7" s="386">
        <v>17203569955.088013</v>
      </c>
      <c r="D7" s="389">
        <v>17206405670.157833</v>
      </c>
      <c r="E7" s="386">
        <v>17084892370.347799</v>
      </c>
      <c r="F7" s="386">
        <v>16918957797.387981</v>
      </c>
      <c r="G7" s="392">
        <v>15992460534.927423</v>
      </c>
      <c r="H7" s="583"/>
      <c r="I7" s="583"/>
      <c r="J7" s="583"/>
      <c r="K7" s="583"/>
      <c r="L7" s="583"/>
      <c r="M7" s="583"/>
      <c r="N7" s="583"/>
    </row>
    <row r="8" spans="1:14">
      <c r="A8" s="43" t="s">
        <v>14</v>
      </c>
      <c r="B8" s="314" t="s">
        <v>196</v>
      </c>
      <c r="C8" s="386">
        <v>27960209.258752003</v>
      </c>
      <c r="D8" s="389">
        <v>28263068.238338999</v>
      </c>
      <c r="E8" s="386">
        <v>28820302.921677001</v>
      </c>
      <c r="F8" s="386">
        <v>30189991.177903995</v>
      </c>
      <c r="G8" s="392">
        <v>30254873.604411997</v>
      </c>
      <c r="H8" s="583"/>
      <c r="I8" s="583"/>
      <c r="J8" s="583"/>
      <c r="K8" s="583"/>
      <c r="L8" s="583"/>
      <c r="M8" s="583"/>
      <c r="N8" s="583"/>
    </row>
    <row r="9" spans="1:14" ht="15" customHeight="1">
      <c r="A9" s="43">
        <v>1.2</v>
      </c>
      <c r="B9" s="315" t="s">
        <v>195</v>
      </c>
      <c r="C9" s="386">
        <v>1033547593.9807295</v>
      </c>
      <c r="D9" s="389">
        <v>1025626415.5337852</v>
      </c>
      <c r="E9" s="386">
        <v>1108908235.9278648</v>
      </c>
      <c r="F9" s="386">
        <v>1108908235.9278648</v>
      </c>
      <c r="G9" s="392">
        <v>1207864843.7781403</v>
      </c>
      <c r="H9" s="583"/>
      <c r="I9" s="583"/>
      <c r="J9" s="583"/>
      <c r="K9" s="583"/>
      <c r="L9" s="583"/>
      <c r="M9" s="583"/>
      <c r="N9" s="583"/>
    </row>
    <row r="10" spans="1:14" ht="15" customHeight="1">
      <c r="A10" s="43">
        <v>1.3</v>
      </c>
      <c r="B10" s="314" t="s">
        <v>28</v>
      </c>
      <c r="C10" s="387">
        <v>71398482.594167978</v>
      </c>
      <c r="D10" s="389">
        <v>63543668.254725993</v>
      </c>
      <c r="E10" s="387">
        <v>63887139.275680006</v>
      </c>
      <c r="F10" s="386">
        <v>63887139.275680006</v>
      </c>
      <c r="G10" s="393">
        <v>57253542.915600002</v>
      </c>
      <c r="H10" s="583"/>
      <c r="I10" s="583"/>
      <c r="J10" s="583"/>
      <c r="K10" s="583"/>
      <c r="L10" s="583"/>
      <c r="M10" s="583"/>
      <c r="N10" s="583"/>
    </row>
    <row r="11" spans="1:14" ht="15" customHeight="1">
      <c r="A11" s="43">
        <v>2</v>
      </c>
      <c r="B11" s="314" t="s">
        <v>297</v>
      </c>
      <c r="C11" s="386">
        <v>74663276.64114967</v>
      </c>
      <c r="D11" s="389">
        <v>120495817.88896735</v>
      </c>
      <c r="E11" s="386">
        <v>21981201.593659591</v>
      </c>
      <c r="F11" s="386">
        <v>21981201.593659591</v>
      </c>
      <c r="G11" s="392">
        <v>13297497.57894822</v>
      </c>
      <c r="H11" s="583"/>
      <c r="I11" s="583"/>
      <c r="J11" s="583"/>
      <c r="K11" s="583"/>
      <c r="L11" s="583"/>
      <c r="M11" s="583"/>
      <c r="N11" s="583"/>
    </row>
    <row r="12" spans="1:14" ht="15" customHeight="1">
      <c r="A12" s="43">
        <v>3</v>
      </c>
      <c r="B12" s="314" t="s">
        <v>298</v>
      </c>
      <c r="C12" s="387">
        <v>2103894910.8249998</v>
      </c>
      <c r="D12" s="389">
        <v>2103894910.8249998</v>
      </c>
      <c r="E12" s="387">
        <v>2103894910.8249998</v>
      </c>
      <c r="F12" s="386">
        <v>2103894910.8249998</v>
      </c>
      <c r="G12" s="393">
        <v>1872573783.7914793</v>
      </c>
      <c r="H12" s="583"/>
      <c r="I12" s="583"/>
      <c r="J12" s="583"/>
      <c r="K12" s="583"/>
      <c r="L12" s="583"/>
      <c r="M12" s="583"/>
      <c r="N12" s="583"/>
    </row>
    <row r="13" spans="1:14" ht="15" customHeight="1" thickBot="1">
      <c r="A13" s="45">
        <v>4</v>
      </c>
      <c r="B13" s="46" t="s">
        <v>299</v>
      </c>
      <c r="C13" s="317">
        <v>20487074219.129063</v>
      </c>
      <c r="D13" s="390">
        <v>20519966482.660313</v>
      </c>
      <c r="E13" s="318">
        <v>20383563857.970005</v>
      </c>
      <c r="F13" s="317">
        <v>20217629285.010185</v>
      </c>
      <c r="G13" s="394">
        <v>19143450202.991592</v>
      </c>
      <c r="H13" s="583"/>
      <c r="I13" s="583"/>
      <c r="J13" s="583"/>
      <c r="K13" s="583"/>
      <c r="L13" s="583"/>
      <c r="M13" s="583"/>
      <c r="N13" s="583"/>
    </row>
    <row r="14" spans="1:14">
      <c r="B14" s="49"/>
    </row>
    <row r="15" spans="1:14" ht="25.5">
      <c r="B15" s="50" t="s">
        <v>481</v>
      </c>
    </row>
    <row r="16" spans="1:14">
      <c r="B16" s="50"/>
    </row>
    <row r="17" spans="1:4" ht="11.25">
      <c r="A17" s="30"/>
      <c r="B17" s="30"/>
      <c r="C17" s="30"/>
      <c r="D17" s="30"/>
    </row>
    <row r="18" spans="1:4" ht="11.25">
      <c r="A18" s="30"/>
      <c r="B18" s="30"/>
      <c r="C18" s="30"/>
      <c r="D18" s="30"/>
    </row>
    <row r="19" spans="1:4" ht="11.25">
      <c r="A19" s="30"/>
      <c r="B19" s="30"/>
      <c r="C19" s="30"/>
      <c r="D19" s="30"/>
    </row>
    <row r="20" spans="1:4" ht="11.25">
      <c r="A20" s="30"/>
      <c r="B20" s="30"/>
      <c r="C20" s="30"/>
      <c r="D20" s="30"/>
    </row>
    <row r="21" spans="1:4" ht="11.25">
      <c r="A21" s="30"/>
      <c r="B21" s="30"/>
      <c r="C21" s="30"/>
      <c r="D21" s="30"/>
    </row>
    <row r="22" spans="1:4" ht="11.25">
      <c r="A22" s="30"/>
      <c r="B22" s="30"/>
      <c r="C22" s="30"/>
      <c r="D22" s="30"/>
    </row>
    <row r="23" spans="1:4" ht="11.25">
      <c r="A23" s="30"/>
      <c r="B23" s="30"/>
      <c r="C23" s="30"/>
      <c r="D23" s="30"/>
    </row>
    <row r="24" spans="1:4" ht="11.25">
      <c r="A24" s="30"/>
      <c r="B24" s="30"/>
      <c r="C24" s="30"/>
      <c r="D24" s="30"/>
    </row>
    <row r="25" spans="1:4" ht="11.25">
      <c r="A25" s="30"/>
      <c r="B25" s="30"/>
      <c r="C25" s="30"/>
      <c r="D25" s="30"/>
    </row>
    <row r="26" spans="1:4" ht="11.25">
      <c r="A26" s="30"/>
      <c r="B26" s="30"/>
      <c r="C26" s="30"/>
      <c r="D26" s="30"/>
    </row>
    <row r="27" spans="1:4" ht="11.25">
      <c r="A27" s="30"/>
      <c r="B27" s="30"/>
      <c r="C27" s="30"/>
      <c r="D27" s="30"/>
    </row>
    <row r="28" spans="1:4" ht="11.25">
      <c r="A28" s="30"/>
      <c r="B28" s="30"/>
      <c r="C28" s="30"/>
      <c r="D28" s="30"/>
    </row>
    <row r="29" spans="1:4" ht="11.25">
      <c r="A29" s="30"/>
      <c r="B29" s="30"/>
      <c r="C29" s="30"/>
      <c r="D29" s="3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zoomScale="70" zoomScaleNormal="70" workbookViewId="0">
      <pane xSplit="1" ySplit="4" topLeftCell="B5" activePane="bottomRight" state="frozen"/>
      <selection activeCell="B20" sqref="B20"/>
      <selection pane="topRight" activeCell="B20" sqref="B20"/>
      <selection pane="bottomLeft" activeCell="B20" sqref="B20"/>
      <selection pane="bottomRight" activeCell="C33" sqref="C33:C37"/>
    </sheetView>
  </sheetViews>
  <sheetFormatPr defaultColWidth="9.140625" defaultRowHeight="14.25"/>
  <cols>
    <col min="1" max="1" width="9.5703125" style="4" bestFit="1" customWidth="1"/>
    <col min="2" max="2" width="65.5703125" style="4" customWidth="1"/>
    <col min="3" max="3" width="51.140625" style="4" bestFit="1" customWidth="1"/>
    <col min="4" max="16384" width="9.140625" style="5"/>
  </cols>
  <sheetData>
    <row r="1" spans="1:8" s="633" customFormat="1">
      <c r="A1" s="634" t="s">
        <v>30</v>
      </c>
      <c r="B1" s="630" t="str">
        <f>'Info '!C2</f>
        <v>JSC TBC Bank</v>
      </c>
      <c r="C1" s="643"/>
    </row>
    <row r="2" spans="1:8" s="633" customFormat="1">
      <c r="A2" s="634" t="s">
        <v>31</v>
      </c>
      <c r="B2" s="584">
        <f>'5. RWA '!B2</f>
        <v>44834</v>
      </c>
      <c r="C2" s="643"/>
    </row>
    <row r="4" spans="1:8" ht="27.95" customHeight="1" thickBot="1">
      <c r="A4" s="51" t="s">
        <v>80</v>
      </c>
      <c r="B4" s="52" t="s">
        <v>266</v>
      </c>
      <c r="C4" s="53"/>
    </row>
    <row r="5" spans="1:8">
      <c r="A5" s="54"/>
      <c r="B5" s="379" t="s">
        <v>81</v>
      </c>
      <c r="C5" s="380" t="s">
        <v>494</v>
      </c>
    </row>
    <row r="6" spans="1:8">
      <c r="A6" s="55">
        <v>1</v>
      </c>
      <c r="B6" s="56" t="s">
        <v>717</v>
      </c>
      <c r="C6" s="57" t="s">
        <v>733</v>
      </c>
    </row>
    <row r="7" spans="1:8">
      <c r="A7" s="55">
        <v>2</v>
      </c>
      <c r="B7" s="56" t="s">
        <v>732</v>
      </c>
      <c r="C7" s="57" t="s">
        <v>731</v>
      </c>
    </row>
    <row r="8" spans="1:8">
      <c r="A8" s="55">
        <v>3</v>
      </c>
      <c r="B8" s="56" t="s">
        <v>730</v>
      </c>
      <c r="C8" s="57" t="s">
        <v>731</v>
      </c>
    </row>
    <row r="9" spans="1:8">
      <c r="A9" s="55">
        <v>4</v>
      </c>
      <c r="B9" s="56" t="s">
        <v>738</v>
      </c>
      <c r="C9" s="57" t="s">
        <v>731</v>
      </c>
    </row>
    <row r="10" spans="1:8">
      <c r="A10" s="55">
        <v>5</v>
      </c>
      <c r="B10" s="56" t="s">
        <v>739</v>
      </c>
      <c r="C10" s="57" t="s">
        <v>731</v>
      </c>
    </row>
    <row r="11" spans="1:8">
      <c r="A11" s="55">
        <v>6</v>
      </c>
      <c r="B11" s="56" t="s">
        <v>740</v>
      </c>
      <c r="C11" s="57" t="s">
        <v>731</v>
      </c>
    </row>
    <row r="12" spans="1:8">
      <c r="A12" s="55">
        <v>7</v>
      </c>
      <c r="B12" s="56" t="s">
        <v>767</v>
      </c>
      <c r="C12" s="57" t="s">
        <v>731</v>
      </c>
      <c r="H12" s="58"/>
    </row>
    <row r="13" spans="1:8">
      <c r="A13" s="55">
        <v>8</v>
      </c>
      <c r="B13" s="56" t="s">
        <v>768</v>
      </c>
      <c r="C13" s="57" t="s">
        <v>731</v>
      </c>
    </row>
    <row r="14" spans="1:8">
      <c r="A14" s="55"/>
      <c r="B14" s="56"/>
      <c r="C14" s="57"/>
    </row>
    <row r="15" spans="1:8">
      <c r="A15" s="55"/>
      <c r="B15" s="56"/>
      <c r="C15" s="57"/>
    </row>
    <row r="16" spans="1:8">
      <c r="A16" s="55"/>
      <c r="B16" s="381"/>
      <c r="C16" s="382"/>
    </row>
    <row r="17" spans="1:3">
      <c r="A17" s="55"/>
      <c r="B17" s="383" t="s">
        <v>82</v>
      </c>
      <c r="C17" s="384" t="s">
        <v>495</v>
      </c>
    </row>
    <row r="18" spans="1:3">
      <c r="A18" s="55">
        <v>1</v>
      </c>
      <c r="B18" s="56" t="s">
        <v>718</v>
      </c>
      <c r="C18" s="59" t="s">
        <v>720</v>
      </c>
    </row>
    <row r="19" spans="1:3">
      <c r="A19" s="55">
        <v>2</v>
      </c>
      <c r="B19" s="56" t="s">
        <v>721</v>
      </c>
      <c r="C19" s="59" t="s">
        <v>722</v>
      </c>
    </row>
    <row r="20" spans="1:3">
      <c r="A20" s="55">
        <v>3</v>
      </c>
      <c r="B20" s="56" t="s">
        <v>723</v>
      </c>
      <c r="C20" s="59" t="s">
        <v>724</v>
      </c>
    </row>
    <row r="21" spans="1:3">
      <c r="A21" s="55">
        <v>4</v>
      </c>
      <c r="B21" s="56" t="s">
        <v>725</v>
      </c>
      <c r="C21" s="59" t="s">
        <v>726</v>
      </c>
    </row>
    <row r="22" spans="1:3">
      <c r="A22" s="55">
        <v>5</v>
      </c>
      <c r="B22" s="56" t="s">
        <v>727</v>
      </c>
      <c r="C22" s="59" t="s">
        <v>772</v>
      </c>
    </row>
    <row r="23" spans="1:3">
      <c r="A23" s="55">
        <v>6</v>
      </c>
      <c r="B23" s="56" t="s">
        <v>728</v>
      </c>
      <c r="C23" s="59" t="s">
        <v>729</v>
      </c>
    </row>
    <row r="24" spans="1:3">
      <c r="A24" s="55"/>
      <c r="B24" s="56"/>
      <c r="C24" s="59"/>
    </row>
    <row r="25" spans="1:3">
      <c r="A25" s="55"/>
      <c r="B25" s="56"/>
      <c r="C25" s="59"/>
    </row>
    <row r="26" spans="1:3">
      <c r="A26" s="55"/>
      <c r="B26" s="56"/>
      <c r="C26" s="59"/>
    </row>
    <row r="27" spans="1:3" ht="15.75" customHeight="1">
      <c r="A27" s="55"/>
      <c r="B27" s="56"/>
      <c r="C27" s="60"/>
    </row>
    <row r="28" spans="1:3" ht="15.75" customHeight="1">
      <c r="A28" s="55"/>
      <c r="B28" s="56"/>
      <c r="C28" s="60"/>
    </row>
    <row r="29" spans="1:3" ht="30" customHeight="1">
      <c r="A29" s="55"/>
      <c r="B29" s="723" t="s">
        <v>83</v>
      </c>
      <c r="C29" s="724"/>
    </row>
    <row r="30" spans="1:3">
      <c r="A30" s="55">
        <v>1</v>
      </c>
      <c r="B30" s="56" t="s">
        <v>734</v>
      </c>
      <c r="C30" s="490">
        <v>0.99878075215747519</v>
      </c>
    </row>
    <row r="31" spans="1:3" ht="15.75" customHeight="1">
      <c r="A31" s="55"/>
      <c r="B31" s="56"/>
      <c r="C31" s="57"/>
    </row>
    <row r="32" spans="1:3" ht="29.25" customHeight="1">
      <c r="A32" s="55"/>
      <c r="B32" s="723" t="s">
        <v>84</v>
      </c>
      <c r="C32" s="724"/>
    </row>
    <row r="33" spans="1:3">
      <c r="A33" s="55">
        <v>1</v>
      </c>
      <c r="B33" s="56" t="s">
        <v>773</v>
      </c>
      <c r="C33" s="490">
        <v>9.889863436011094E-2</v>
      </c>
    </row>
    <row r="34" spans="1:3">
      <c r="A34" s="55">
        <v>2</v>
      </c>
      <c r="B34" s="710" t="s">
        <v>774</v>
      </c>
      <c r="C34" s="711">
        <v>5.9927428715380884E-2</v>
      </c>
    </row>
    <row r="35" spans="1:3">
      <c r="A35" s="55">
        <v>3</v>
      </c>
      <c r="B35" s="56" t="s">
        <v>770</v>
      </c>
      <c r="C35" s="490">
        <v>6.2050507816824529E-2</v>
      </c>
    </row>
    <row r="36" spans="1:3">
      <c r="A36" s="55">
        <v>4</v>
      </c>
      <c r="B36" s="56" t="s">
        <v>735</v>
      </c>
      <c r="C36" s="490">
        <v>5.046888092698263E-2</v>
      </c>
    </row>
    <row r="37" spans="1:3" ht="15" thickBot="1">
      <c r="A37" s="61">
        <v>5</v>
      </c>
      <c r="B37" s="62" t="s">
        <v>736</v>
      </c>
      <c r="C37" s="491">
        <v>7.1947270318063417E-2</v>
      </c>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80" zoomScaleNormal="80" workbookViewId="0">
      <pane xSplit="1" ySplit="5" topLeftCell="B6" activePane="bottomRight" state="frozen"/>
      <selection activeCell="B20" sqref="B20"/>
      <selection pane="topRight" activeCell="B20" sqref="B20"/>
      <selection pane="bottomLeft" activeCell="B20" sqref="B20"/>
      <selection pane="bottomRight" activeCell="C8" sqref="C8:E20"/>
    </sheetView>
  </sheetViews>
  <sheetFormatPr defaultColWidth="9.140625" defaultRowHeight="14.25"/>
  <cols>
    <col min="1" max="1" width="9.5703125" style="4" bestFit="1" customWidth="1"/>
    <col min="2" max="2" width="47.5703125" style="4" customWidth="1"/>
    <col min="3" max="3" width="28" style="4" customWidth="1"/>
    <col min="4" max="5" width="22.42578125" style="4" customWidth="1"/>
    <col min="6" max="6" width="12" style="5" bestFit="1" customWidth="1"/>
    <col min="7" max="7" width="12.5703125" style="5" bestFit="1" customWidth="1"/>
    <col min="8" max="16384" width="9.140625" style="5"/>
  </cols>
  <sheetData>
    <row r="1" spans="1:9" s="633" customFormat="1">
      <c r="A1" s="629" t="s">
        <v>30</v>
      </c>
      <c r="B1" s="630" t="str">
        <f>'Info '!C2</f>
        <v>JSC TBC Bank</v>
      </c>
      <c r="C1" s="631"/>
      <c r="D1" s="631"/>
      <c r="E1" s="631"/>
      <c r="F1" s="632"/>
    </row>
    <row r="2" spans="1:9" s="634" customFormat="1" ht="15.75" customHeight="1">
      <c r="A2" s="629" t="s">
        <v>31</v>
      </c>
      <c r="B2" s="584">
        <f>'6. Administrators-shareholders'!B2</f>
        <v>44834</v>
      </c>
    </row>
    <row r="3" spans="1:9" s="63" customFormat="1" ht="15.75" customHeight="1">
      <c r="A3" s="256"/>
    </row>
    <row r="4" spans="1:9" s="63" customFormat="1" ht="15.75" customHeight="1" thickBot="1">
      <c r="A4" s="257" t="s">
        <v>201</v>
      </c>
      <c r="B4" s="729" t="s">
        <v>346</v>
      </c>
      <c r="C4" s="730"/>
      <c r="D4" s="730"/>
      <c r="E4" s="730"/>
    </row>
    <row r="5" spans="1:9" s="67" customFormat="1" ht="17.45" customHeight="1">
      <c r="A5" s="194"/>
      <c r="B5" s="195"/>
      <c r="C5" s="65" t="s">
        <v>0</v>
      </c>
      <c r="D5" s="65" t="s">
        <v>1</v>
      </c>
      <c r="E5" s="66" t="s">
        <v>2</v>
      </c>
    </row>
    <row r="6" spans="1:9" s="15" customFormat="1" ht="14.45" customHeight="1">
      <c r="A6" s="258"/>
      <c r="B6" s="725" t="s">
        <v>353</v>
      </c>
      <c r="C6" s="725" t="s">
        <v>92</v>
      </c>
      <c r="D6" s="727" t="s">
        <v>200</v>
      </c>
      <c r="E6" s="728"/>
      <c r="G6" s="5"/>
    </row>
    <row r="7" spans="1:9" s="15" customFormat="1" ht="99.6" customHeight="1">
      <c r="A7" s="258"/>
      <c r="B7" s="726"/>
      <c r="C7" s="725"/>
      <c r="D7" s="292" t="s">
        <v>199</v>
      </c>
      <c r="E7" s="293" t="s">
        <v>354</v>
      </c>
      <c r="G7" s="5"/>
    </row>
    <row r="8" spans="1:9">
      <c r="A8" s="259">
        <v>1</v>
      </c>
      <c r="B8" s="294" t="s">
        <v>35</v>
      </c>
      <c r="C8" s="295">
        <v>986701598.18000007</v>
      </c>
      <c r="D8" s="295"/>
      <c r="E8" s="296">
        <v>986701598.18000007</v>
      </c>
      <c r="F8" s="15"/>
      <c r="G8" s="580"/>
      <c r="H8" s="580"/>
      <c r="I8" s="580"/>
    </row>
    <row r="9" spans="1:9">
      <c r="A9" s="259">
        <v>2</v>
      </c>
      <c r="B9" s="294" t="s">
        <v>36</v>
      </c>
      <c r="C9" s="295">
        <v>2553095838.3600001</v>
      </c>
      <c r="D9" s="295"/>
      <c r="E9" s="296">
        <v>2553095838.3600001</v>
      </c>
      <c r="F9" s="15"/>
      <c r="G9" s="580"/>
      <c r="H9" s="580"/>
      <c r="I9" s="580"/>
    </row>
    <row r="10" spans="1:9">
      <c r="A10" s="259">
        <v>3</v>
      </c>
      <c r="B10" s="294" t="s">
        <v>37</v>
      </c>
      <c r="C10" s="295">
        <v>2318838943.8800001</v>
      </c>
      <c r="D10" s="295"/>
      <c r="E10" s="296">
        <v>2318838943.8800001</v>
      </c>
      <c r="F10" s="15"/>
      <c r="G10" s="580"/>
      <c r="H10" s="580"/>
      <c r="I10" s="580"/>
    </row>
    <row r="11" spans="1:9">
      <c r="A11" s="259">
        <v>4</v>
      </c>
      <c r="B11" s="294" t="s">
        <v>38</v>
      </c>
      <c r="C11" s="295">
        <v>0</v>
      </c>
      <c r="D11" s="295"/>
      <c r="E11" s="296">
        <v>0</v>
      </c>
      <c r="F11" s="15"/>
      <c r="G11" s="580"/>
      <c r="H11" s="580"/>
      <c r="I11" s="580"/>
    </row>
    <row r="12" spans="1:9">
      <c r="A12" s="259">
        <v>5</v>
      </c>
      <c r="B12" s="294" t="s">
        <v>39</v>
      </c>
      <c r="C12" s="295">
        <v>2473658061.3973436</v>
      </c>
      <c r="D12" s="295"/>
      <c r="E12" s="296">
        <v>2473658061.3973436</v>
      </c>
      <c r="F12" s="15"/>
      <c r="G12" s="580"/>
      <c r="H12" s="580"/>
      <c r="I12" s="580"/>
    </row>
    <row r="13" spans="1:9">
      <c r="A13" s="259">
        <v>6.1</v>
      </c>
      <c r="B13" s="297" t="s">
        <v>40</v>
      </c>
      <c r="C13" s="298">
        <v>16769792274.93</v>
      </c>
      <c r="D13" s="295"/>
      <c r="E13" s="296">
        <v>16769792274.93</v>
      </c>
      <c r="F13" s="15"/>
      <c r="G13" s="580"/>
      <c r="H13" s="580"/>
      <c r="I13" s="580"/>
    </row>
    <row r="14" spans="1:9">
      <c r="A14" s="259">
        <v>6.2</v>
      </c>
      <c r="B14" s="299" t="s">
        <v>41</v>
      </c>
      <c r="C14" s="298">
        <v>-636329528.8499999</v>
      </c>
      <c r="D14" s="295"/>
      <c r="E14" s="296">
        <v>-636329528.8499999</v>
      </c>
      <c r="F14" s="15"/>
      <c r="G14" s="580"/>
      <c r="H14" s="580"/>
      <c r="I14" s="580"/>
    </row>
    <row r="15" spans="1:9">
      <c r="A15" s="259">
        <v>6</v>
      </c>
      <c r="B15" s="294" t="s">
        <v>42</v>
      </c>
      <c r="C15" s="295">
        <v>16133462746.08</v>
      </c>
      <c r="D15" s="295"/>
      <c r="E15" s="296">
        <v>16133462746.08</v>
      </c>
      <c r="F15" s="15"/>
      <c r="G15" s="580"/>
      <c r="H15" s="580"/>
      <c r="I15" s="580"/>
    </row>
    <row r="16" spans="1:9">
      <c r="A16" s="259">
        <v>7</v>
      </c>
      <c r="B16" s="294" t="s">
        <v>43</v>
      </c>
      <c r="C16" s="295">
        <v>242675454.62999994</v>
      </c>
      <c r="D16" s="295"/>
      <c r="E16" s="296">
        <v>242675454.62999994</v>
      </c>
      <c r="F16" s="15"/>
      <c r="G16" s="580"/>
      <c r="H16" s="580"/>
      <c r="I16" s="580"/>
    </row>
    <row r="17" spans="1:9">
      <c r="A17" s="259">
        <v>8</v>
      </c>
      <c r="B17" s="294" t="s">
        <v>198</v>
      </c>
      <c r="C17" s="295">
        <v>142489503.13</v>
      </c>
      <c r="D17" s="295"/>
      <c r="E17" s="296">
        <v>142489503.13</v>
      </c>
      <c r="F17" s="15"/>
      <c r="G17" s="580"/>
      <c r="H17" s="580"/>
      <c r="I17" s="580"/>
    </row>
    <row r="18" spans="1:9">
      <c r="A18" s="259">
        <v>9</v>
      </c>
      <c r="B18" s="294" t="s">
        <v>44</v>
      </c>
      <c r="C18" s="295">
        <v>35976136.258752003</v>
      </c>
      <c r="D18" s="295">
        <v>7607943.8999999994</v>
      </c>
      <c r="E18" s="296">
        <v>28368192.358752005</v>
      </c>
      <c r="F18" s="15"/>
      <c r="G18" s="580"/>
      <c r="H18" s="580"/>
      <c r="I18" s="580"/>
    </row>
    <row r="19" spans="1:9">
      <c r="A19" s="259">
        <v>10</v>
      </c>
      <c r="B19" s="294" t="s">
        <v>45</v>
      </c>
      <c r="C19" s="295">
        <v>763783203.32000005</v>
      </c>
      <c r="D19" s="295">
        <v>301761065.88999999</v>
      </c>
      <c r="E19" s="296">
        <v>462022137.43000007</v>
      </c>
      <c r="F19" s="15"/>
      <c r="G19" s="580"/>
      <c r="H19" s="580"/>
      <c r="I19" s="580"/>
    </row>
    <row r="20" spans="1:9">
      <c r="A20" s="259">
        <v>11</v>
      </c>
      <c r="B20" s="294" t="s">
        <v>46</v>
      </c>
      <c r="C20" s="295">
        <v>592574534.11095941</v>
      </c>
      <c r="D20" s="295">
        <v>0</v>
      </c>
      <c r="E20" s="296">
        <v>592574534.11095941</v>
      </c>
      <c r="F20" s="15"/>
      <c r="G20" s="580"/>
      <c r="H20" s="580"/>
      <c r="I20" s="580"/>
    </row>
    <row r="21" spans="1:9" ht="26.25" thickBot="1">
      <c r="A21" s="155"/>
      <c r="B21" s="260" t="s">
        <v>356</v>
      </c>
      <c r="C21" s="196">
        <f>SUM(C8:C12, C15:C20)</f>
        <v>26243256019.347054</v>
      </c>
      <c r="D21" s="196">
        <f>SUM(D8:D12, D15:D20)</f>
        <v>309369009.78999996</v>
      </c>
      <c r="E21" s="300">
        <f>SUM(E8:E12, E15:E20)</f>
        <v>25933887009.557056</v>
      </c>
      <c r="F21" s="15"/>
    </row>
    <row r="22" spans="1:9">
      <c r="A22" s="5"/>
      <c r="B22" s="5"/>
      <c r="C22" s="5"/>
      <c r="D22" s="5"/>
      <c r="E22" s="5"/>
    </row>
    <row r="23" spans="1:9">
      <c r="A23" s="5"/>
      <c r="B23" s="5"/>
      <c r="C23" s="5"/>
      <c r="D23" s="5"/>
      <c r="E23" s="5"/>
    </row>
    <row r="25" spans="1:9" s="4" customFormat="1">
      <c r="B25" s="69"/>
      <c r="F25" s="5"/>
      <c r="G25" s="5"/>
    </row>
    <row r="26" spans="1:9" s="4" customFormat="1">
      <c r="B26" s="69"/>
      <c r="F26" s="5"/>
      <c r="G26" s="5"/>
    </row>
    <row r="27" spans="1:9" s="4" customFormat="1">
      <c r="B27" s="69"/>
      <c r="F27" s="5"/>
      <c r="G27" s="5"/>
    </row>
    <row r="28" spans="1:9" s="4" customFormat="1">
      <c r="B28" s="69"/>
      <c r="F28" s="5"/>
      <c r="G28" s="5"/>
    </row>
    <row r="29" spans="1:9" s="4" customFormat="1">
      <c r="B29" s="69"/>
      <c r="F29" s="5"/>
      <c r="G29" s="5"/>
    </row>
    <row r="30" spans="1:9" s="4" customFormat="1">
      <c r="B30" s="69"/>
      <c r="F30" s="5"/>
      <c r="G30" s="5"/>
    </row>
    <row r="31" spans="1:9" s="4" customFormat="1">
      <c r="B31" s="69"/>
      <c r="F31" s="5"/>
      <c r="G31" s="5"/>
    </row>
    <row r="32" spans="1:9" s="4" customFormat="1">
      <c r="B32" s="69"/>
      <c r="F32" s="5"/>
      <c r="G32" s="5"/>
    </row>
    <row r="33" spans="2:7" s="4" customFormat="1">
      <c r="B33" s="69"/>
      <c r="F33" s="5"/>
      <c r="G33" s="5"/>
    </row>
    <row r="34" spans="2:7" s="4" customFormat="1">
      <c r="B34" s="69"/>
      <c r="F34" s="5"/>
      <c r="G34" s="5"/>
    </row>
    <row r="35" spans="2:7" s="4" customFormat="1">
      <c r="B35" s="69"/>
      <c r="F35" s="5"/>
      <c r="G35" s="5"/>
    </row>
    <row r="36" spans="2:7" s="4" customFormat="1">
      <c r="B36" s="69"/>
      <c r="F36" s="5"/>
      <c r="G36" s="5"/>
    </row>
    <row r="37" spans="2:7" s="4" customFormat="1">
      <c r="B37" s="69"/>
      <c r="F37" s="5"/>
      <c r="G37"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Normal="100" workbookViewId="0">
      <pane xSplit="1" ySplit="4" topLeftCell="B5" activePane="bottomRight" state="frozen"/>
      <selection activeCell="B20" sqref="B20"/>
      <selection pane="topRight" activeCell="B20" sqref="B20"/>
      <selection pane="bottomLeft" activeCell="B20" sqref="B20"/>
      <selection pane="bottomRight" activeCell="B35" sqref="B35"/>
    </sheetView>
  </sheetViews>
  <sheetFormatPr defaultColWidth="9.140625" defaultRowHeight="12.75" outlineLevelRow="1"/>
  <cols>
    <col min="1" max="1" width="9.5703125" style="4" bestFit="1" customWidth="1"/>
    <col min="2" max="2" width="114.42578125" style="4" customWidth="1"/>
    <col min="3" max="3" width="18.85546875" style="4" customWidth="1"/>
    <col min="4" max="4" width="25.42578125" style="4" customWidth="1"/>
    <col min="5" max="5" width="24.425781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s="643" customFormat="1">
      <c r="A1" s="634" t="s">
        <v>30</v>
      </c>
      <c r="B1" s="630" t="str">
        <f>'Info '!C2</f>
        <v>JSC TBC Bank</v>
      </c>
    </row>
    <row r="2" spans="1:6" s="634" customFormat="1" ht="15.75" customHeight="1">
      <c r="A2" s="634" t="s">
        <v>31</v>
      </c>
      <c r="B2" s="584">
        <f>'7. LI1 '!B2</f>
        <v>44834</v>
      </c>
      <c r="C2" s="643"/>
      <c r="D2" s="643"/>
      <c r="E2" s="643"/>
      <c r="F2" s="643"/>
    </row>
    <row r="3" spans="1:6" s="63" customFormat="1" ht="15.75" customHeight="1">
      <c r="C3" s="4"/>
      <c r="D3" s="4"/>
      <c r="E3" s="4"/>
      <c r="F3" s="4"/>
    </row>
    <row r="4" spans="1:6" s="63" customFormat="1" ht="13.5" thickBot="1">
      <c r="A4" s="63" t="s">
        <v>85</v>
      </c>
      <c r="B4" s="261" t="s">
        <v>333</v>
      </c>
      <c r="C4" s="64" t="s">
        <v>73</v>
      </c>
      <c r="D4" s="4"/>
      <c r="E4" s="4"/>
      <c r="F4" s="4"/>
    </row>
    <row r="5" spans="1:6">
      <c r="A5" s="201">
        <v>1</v>
      </c>
      <c r="B5" s="262" t="s">
        <v>355</v>
      </c>
      <c r="C5" s="202">
        <f>'7. LI1 '!E21</f>
        <v>25933887009.557056</v>
      </c>
    </row>
    <row r="6" spans="1:6" s="203" customFormat="1">
      <c r="A6" s="70">
        <v>2.1</v>
      </c>
      <c r="B6" s="198" t="s">
        <v>334</v>
      </c>
      <c r="C6" s="143">
        <v>3081565007.3318996</v>
      </c>
    </row>
    <row r="7" spans="1:6" s="49" customFormat="1" outlineLevel="1">
      <c r="A7" s="43">
        <v>2.2000000000000002</v>
      </c>
      <c r="B7" s="44" t="s">
        <v>335</v>
      </c>
      <c r="C7" s="204">
        <v>3891655838.2066007</v>
      </c>
    </row>
    <row r="8" spans="1:6" s="49" customFormat="1" ht="25.5">
      <c r="A8" s="43">
        <v>3</v>
      </c>
      <c r="B8" s="199" t="s">
        <v>336</v>
      </c>
      <c r="C8" s="205">
        <f>SUM(C5:C7)</f>
        <v>32907107855.095554</v>
      </c>
    </row>
    <row r="9" spans="1:6" s="203" customFormat="1">
      <c r="A9" s="70">
        <v>4</v>
      </c>
      <c r="B9" s="72" t="s">
        <v>87</v>
      </c>
      <c r="C9" s="143">
        <v>312236944.39000005</v>
      </c>
    </row>
    <row r="10" spans="1:6" s="49" customFormat="1" outlineLevel="1">
      <c r="A10" s="43">
        <v>5.0999999999999996</v>
      </c>
      <c r="B10" s="44" t="s">
        <v>337</v>
      </c>
      <c r="C10" s="204">
        <v>-1775986552.07811</v>
      </c>
    </row>
    <row r="11" spans="1:6" s="49" customFormat="1" outlineLevel="1">
      <c r="A11" s="43">
        <v>5.2</v>
      </c>
      <c r="B11" s="44" t="s">
        <v>338</v>
      </c>
      <c r="C11" s="204">
        <v>-3772437006.6184626</v>
      </c>
    </row>
    <row r="12" spans="1:6" s="49" customFormat="1">
      <c r="A12" s="43">
        <v>6</v>
      </c>
      <c r="B12" s="197" t="s">
        <v>482</v>
      </c>
      <c r="C12" s="204"/>
    </row>
    <row r="13" spans="1:6" s="49" customFormat="1" ht="13.5" thickBot="1">
      <c r="A13" s="45">
        <v>7</v>
      </c>
      <c r="B13" s="200" t="s">
        <v>284</v>
      </c>
      <c r="C13" s="206">
        <f>SUM(C8:C12)</f>
        <v>27670921240.788982</v>
      </c>
    </row>
    <row r="15" spans="1:6" ht="25.5">
      <c r="A15" s="221"/>
      <c r="B15" s="50" t="s">
        <v>483</v>
      </c>
    </row>
    <row r="16" spans="1:6">
      <c r="A16" s="221"/>
      <c r="B16" s="221"/>
    </row>
    <row r="17" spans="1:5" ht="15">
      <c r="A17" s="216"/>
      <c r="B17" s="217"/>
      <c r="C17" s="221"/>
      <c r="D17" s="221"/>
      <c r="E17" s="221"/>
    </row>
    <row r="18" spans="1:5" ht="15">
      <c r="A18" s="222"/>
      <c r="B18" s="223"/>
      <c r="C18" s="221"/>
      <c r="D18" s="221"/>
      <c r="E18" s="221"/>
    </row>
    <row r="19" spans="1:5">
      <c r="A19" s="224"/>
      <c r="B19" s="218"/>
      <c r="C19" s="221"/>
      <c r="D19" s="221"/>
      <c r="E19" s="221"/>
    </row>
    <row r="20" spans="1:5">
      <c r="A20" s="225"/>
      <c r="B20" s="219"/>
      <c r="C20" s="221"/>
      <c r="D20" s="221"/>
      <c r="E20" s="221"/>
    </row>
    <row r="21" spans="1:5">
      <c r="A21" s="225"/>
      <c r="B21" s="223"/>
      <c r="C21" s="221"/>
      <c r="D21" s="221"/>
      <c r="E21" s="221"/>
    </row>
    <row r="22" spans="1:5">
      <c r="A22" s="224"/>
      <c r="B22" s="220"/>
      <c r="C22" s="221"/>
      <c r="D22" s="221"/>
      <c r="E22" s="221"/>
    </row>
    <row r="23" spans="1:5">
      <c r="A23" s="225"/>
      <c r="B23" s="219"/>
      <c r="C23" s="221"/>
      <c r="D23" s="221"/>
      <c r="E23" s="221"/>
    </row>
    <row r="24" spans="1:5">
      <c r="A24" s="225"/>
      <c r="B24" s="219"/>
      <c r="C24" s="221"/>
      <c r="D24" s="221"/>
      <c r="E24" s="221"/>
    </row>
    <row r="25" spans="1:5">
      <c r="A25" s="225"/>
      <c r="B25" s="226"/>
      <c r="C25" s="221"/>
      <c r="D25" s="221"/>
      <c r="E25" s="221"/>
    </row>
    <row r="26" spans="1:5">
      <c r="A26" s="225"/>
      <c r="B26" s="223"/>
      <c r="C26" s="221"/>
      <c r="D26" s="221"/>
      <c r="E26" s="221"/>
    </row>
    <row r="27" spans="1:5">
      <c r="A27" s="221"/>
      <c r="B27" s="227"/>
      <c r="C27" s="221"/>
      <c r="D27" s="221"/>
      <c r="E27" s="221"/>
    </row>
    <row r="28" spans="1:5">
      <c r="A28" s="221"/>
      <c r="B28" s="227"/>
      <c r="C28" s="221"/>
      <c r="D28" s="221"/>
      <c r="E28" s="221"/>
    </row>
    <row r="29" spans="1:5">
      <c r="A29" s="221"/>
      <c r="B29" s="227"/>
      <c r="C29" s="221"/>
      <c r="D29" s="221"/>
      <c r="E29" s="221"/>
    </row>
    <row r="30" spans="1:5">
      <c r="A30" s="221"/>
      <c r="B30" s="227"/>
      <c r="C30" s="221"/>
      <c r="D30" s="221"/>
      <c r="E30" s="221"/>
    </row>
    <row r="31" spans="1:5">
      <c r="A31" s="221"/>
      <c r="B31" s="227"/>
      <c r="C31" s="221"/>
      <c r="D31" s="221"/>
      <c r="E31" s="221"/>
    </row>
    <row r="32" spans="1:5">
      <c r="A32" s="221"/>
      <c r="B32" s="227"/>
      <c r="C32" s="221"/>
      <c r="D32" s="221"/>
      <c r="E32" s="221"/>
    </row>
    <row r="33" spans="1:5">
      <c r="A33" s="221"/>
      <c r="B33" s="227"/>
      <c r="C33" s="221"/>
      <c r="D33" s="221"/>
      <c r="E33" s="221"/>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2.RC</vt:lpstr>
      <vt:lpstr>3.PL </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2022-11-03T12:25:45Z</dcterms:modified>
  <cp:contentStatus/>
</cp:coreProperties>
</file>